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1\2021 Termo de Fomento nº 299-2021\"/>
    </mc:Choice>
  </mc:AlternateContent>
  <xr:revisionPtr revIDLastSave="0" documentId="13_ncr:1_{CCB4E9F4-1437-4E91-9FDD-65D2D395BC73}" xr6:coauthVersionLast="36" xr6:coauthVersionMax="36" xr10:uidLastSave="{00000000-0000-0000-0000-000000000000}"/>
  <bookViews>
    <workbookView xWindow="0" yWindow="0" windowWidth="20490" windowHeight="7245" tabRatio="866" xr2:uid="{00000000-000D-0000-FFFF-FFFF00000000}"/>
  </bookViews>
  <sheets>
    <sheet name="Execução Financeira Julho" sheetId="6" r:id="rId1"/>
  </sheets>
  <definedNames>
    <definedName name="_xlnm._FilterDatabase" localSheetId="0" hidden="1">'Execução Financeira Julho'!$C$17:$C$160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6" l="1"/>
  <c r="K14" i="6" s="1"/>
  <c r="D23" i="6" l="1"/>
  <c r="J118" i="6" l="1"/>
  <c r="J84" i="6"/>
  <c r="J79" i="6"/>
  <c r="J76" i="6"/>
  <c r="J73" i="6"/>
  <c r="J70" i="6"/>
  <c r="J67" i="6"/>
  <c r="J61" i="6"/>
  <c r="J35" i="6"/>
  <c r="D29" i="6"/>
  <c r="J129" i="6" l="1"/>
  <c r="J130" i="6" l="1"/>
</calcChain>
</file>

<file path=xl/sharedStrings.xml><?xml version="1.0" encoding="utf-8"?>
<sst xmlns="http://schemas.openxmlformats.org/spreadsheetml/2006/main" count="572" uniqueCount="167">
  <si>
    <t>RECEITAS</t>
  </si>
  <si>
    <t>Nome do Responsável:</t>
  </si>
  <si>
    <t>Cargo/ Matrícula: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</si>
  <si>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</si>
  <si>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</si>
  <si>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</si>
  <si>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</si>
  <si>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</si>
  <si>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</si>
  <si>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</si>
  <si>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</si>
  <si>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</si>
  <si>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</si>
  <si>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</si>
  <si>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</si>
  <si>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</si>
  <si>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</si>
  <si>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</si>
  <si>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</si>
  <si>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</si>
  <si>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</si>
  <si>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</si>
  <si>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</si>
  <si>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(1) Banco: Banco do Brasil S/A</t>
  </si>
  <si>
    <t>Nota Fiscal</t>
  </si>
  <si>
    <t>Medicamentos</t>
  </si>
  <si>
    <t>Depósito</t>
  </si>
  <si>
    <t>0</t>
  </si>
  <si>
    <t>Joice Müller</t>
  </si>
  <si>
    <t>Honorário Médico</t>
  </si>
  <si>
    <t>BAVARESCO &amp; GENEROSI LTDA</t>
  </si>
  <si>
    <t>FSF GASTROENTEROLOGIA EIRELI ME</t>
  </si>
  <si>
    <t>ALEXANDRE LUIZ DAL BOSCO EIRELI</t>
  </si>
  <si>
    <t>INSTITUTO DE ORTOPEDIA E FRATURAS LTDA</t>
  </si>
  <si>
    <t>BANCO DE SANGUE DE CAXIAS DO SUL LTDA</t>
  </si>
  <si>
    <t>INGASTRO INSTITUTO DE GASTROENTEROLOGIA LTDA</t>
  </si>
  <si>
    <t>(2) Agência Bancária: 3412-6</t>
  </si>
  <si>
    <t>(3) Conta Corrente: 5712-6</t>
  </si>
  <si>
    <t xml:space="preserve">Folha de Pagamento </t>
  </si>
  <si>
    <t>Folha de Pagamento</t>
  </si>
  <si>
    <t>RFN SERVIÇOS MÉDICOS EIRELI</t>
  </si>
  <si>
    <t>ASSOCIAÇÃO CULTURAL E CIENTIFICA VIRVI RAMOS</t>
  </si>
  <si>
    <t>DROGARIA NOVA ESPERANÇA EIRELI</t>
  </si>
  <si>
    <t>Débito conta</t>
  </si>
  <si>
    <t>BANCO DO BRASIL</t>
  </si>
  <si>
    <t>Tarifa DOC/TED Eletrônico</t>
  </si>
  <si>
    <t>TOTAL:</t>
  </si>
  <si>
    <t>METAS:</t>
  </si>
  <si>
    <t>META 1</t>
  </si>
  <si>
    <t>META 7</t>
  </si>
  <si>
    <t>META 8</t>
  </si>
  <si>
    <t>META 4</t>
  </si>
  <si>
    <t>META 2</t>
  </si>
  <si>
    <t>FRESENIUS KABI BRASIL LTDA</t>
  </si>
  <si>
    <t>Material/Medicamentos</t>
  </si>
  <si>
    <t>X</t>
  </si>
  <si>
    <t>MGCF SERVIÇOS MÉDICOS LTDA</t>
  </si>
  <si>
    <t>E&amp;G SERVIÇOS MÉDICOS S/S</t>
  </si>
  <si>
    <t>ETM SERVIÇOS MÉDICOS LTDA</t>
  </si>
  <si>
    <t>PRORAD DIAGNÓSTICOS SERRA GAÚCHA LTDA</t>
  </si>
  <si>
    <t>RADIOLOGIA TISSOT LTDA</t>
  </si>
  <si>
    <t>SOUL SERVIÇOS MÉDICOS LTDA</t>
  </si>
  <si>
    <t>BEIGLE J.L.ZARELLI MARIN EIRELI ME</t>
  </si>
  <si>
    <t>CIGNACHI GRAZZIOTIN SERVIÇOS MÉDICOS EIRELI</t>
  </si>
  <si>
    <t>CAROLINE MASLONEK SERVIÇOS MÉDICOS LTDA</t>
  </si>
  <si>
    <t>CG SAÚDE SERVIÇOS MÉDICOS ESPECIALIZADOS LTDA</t>
  </si>
  <si>
    <t>NBTR SERVIÇOS MÉDICOS LTDA</t>
  </si>
  <si>
    <t>BSC SERVIÇOS MÉDICOS EIRELI</t>
  </si>
  <si>
    <t>SULMED SERVIÇOS MÉDICOS LTDA</t>
  </si>
  <si>
    <t>BERGGASSE 19 CLÍNICA PSIQUIATRICA LTDA</t>
  </si>
  <si>
    <t>G&amp;HB SERVIÇOS MÉDICOS LTDA</t>
  </si>
  <si>
    <t>COCLEARE SERVIÇOS MÉDICOS SS LTDA</t>
  </si>
  <si>
    <t>CLINIMED SERVIÇOS MÉDICOS LTDA</t>
  </si>
  <si>
    <t>CHEMELLO CLÍNICA CIRURGIA DA MÃO E ANESTESIOLOGIA LTDA</t>
  </si>
  <si>
    <t>SERVIÇOS MÉDICOS TOMIELLO &amp; MACHADO LTDA</t>
  </si>
  <si>
    <t>PICCOLI E CASARIN SS LTDA</t>
  </si>
  <si>
    <t>EDSON PICCOLI CLÍNICA DE GASTROENTEROLOGIA EIRELI</t>
  </si>
  <si>
    <t>FLUXUS CLÍNICA VASCULAR EIRELI</t>
  </si>
  <si>
    <t>SERVIÇOS MÉDICOS CAXIENSE SS LTDA</t>
  </si>
  <si>
    <t>SERVIÇOS MÉDICOS CRIPPA SS LTDA</t>
  </si>
  <si>
    <t>RFP CLÍNICA MÉDICA SS LTDA</t>
  </si>
  <si>
    <t>CARRION ASSISTENCIA MÉDICA FAMILIAR LTDA</t>
  </si>
  <si>
    <t>S Z R CLÍNICA MÉDICA LTDA</t>
  </si>
  <si>
    <t>DIMAR SERVIÇOS MÉDICOS SS</t>
  </si>
  <si>
    <t>DISQUECG CENTRO DE DIAGNÓSTICOS CARDIOLÓGICOS LTDA SS</t>
  </si>
  <si>
    <t>CLÍNICA CAXIENSE SÃO LUCAS LTDA</t>
  </si>
  <si>
    <t>CLÍNICA DE CIRURGICA VASCULAR PONGILUPPI LTDA</t>
  </si>
  <si>
    <t>CLÍNICA DO PULMÃO CAXIAS DO SUL LTDA</t>
  </si>
  <si>
    <t>CLÍNICA MÉDICA CORRALES SS</t>
  </si>
  <si>
    <t>VERGANI &amp; FRANCO SERVICOS MÉDICOS SS</t>
  </si>
  <si>
    <t>SANE NORDESTE SERVIÇO DE ANESTESIOLOGIA LTDA</t>
  </si>
  <si>
    <t>LABORATÓRIO DE PATOLOGIA CAXIAS DO SUL LTDA</t>
  </si>
  <si>
    <t>PIO SODALICIO DAS DAMAS DE CARIDADE DE CAXIAS DO SUL</t>
  </si>
  <si>
    <t>CEQUI SAÚDE LTDA</t>
  </si>
  <si>
    <t>ANÁLISE CLÍNICAS MÉDICA E CONSULTORIA SS</t>
  </si>
  <si>
    <t>LS SERVIÇOS MÉDICOS LTDA</t>
  </si>
  <si>
    <t>SOCIEDADE MÉDICA DE FLORES DA CUNHA</t>
  </si>
  <si>
    <t>Saldo Anterior:</t>
  </si>
  <si>
    <t>Rendimento financeiro de Agosto/ 2021</t>
  </si>
  <si>
    <t>Tarifas Bancárias</t>
  </si>
  <si>
    <t>CLÍNICA NEUROCIRUGICA ZAN LTDA</t>
  </si>
  <si>
    <t>CARDIOCLINICA CAXIAS SS LTDA</t>
  </si>
  <si>
    <t>MENEGUZZO MEDICINA EIRELI</t>
  </si>
  <si>
    <t>DIEGO AUGUSTO RENZ MEZZOMO &amp; CIA LTDA</t>
  </si>
  <si>
    <t>MAIARA DE CASTRO PICCININI</t>
  </si>
  <si>
    <t>20154/2</t>
  </si>
  <si>
    <t>20154/1</t>
  </si>
  <si>
    <t>2000450/1</t>
  </si>
  <si>
    <t>KAMED DISTRIBUIDORA DE MEDICAMENTOS LTDA</t>
  </si>
  <si>
    <t>2000450/2</t>
  </si>
  <si>
    <t>55194/1</t>
  </si>
  <si>
    <t>GEMMINI GESTORA DE EQUIP,MAT,MED E IMPLANTES NAC.E IMP.</t>
  </si>
  <si>
    <t>55194/2</t>
  </si>
  <si>
    <t>203361/1</t>
  </si>
  <si>
    <t>CRISTAL PHARMA LTDA</t>
  </si>
  <si>
    <t>203361/2</t>
  </si>
  <si>
    <t>INOVAMED COMÉRCIO DE MEDICAMENTOS LTDA</t>
  </si>
  <si>
    <t>2000510/1</t>
  </si>
  <si>
    <t>2000510/2</t>
  </si>
  <si>
    <t>102</t>
  </si>
  <si>
    <t>249</t>
  </si>
  <si>
    <t>21462</t>
  </si>
  <si>
    <t>602</t>
  </si>
  <si>
    <t>938</t>
  </si>
  <si>
    <t>121</t>
  </si>
  <si>
    <t>218</t>
  </si>
  <si>
    <t>227</t>
  </si>
  <si>
    <t>233</t>
  </si>
  <si>
    <t>540</t>
  </si>
  <si>
    <t>772</t>
  </si>
  <si>
    <t>863</t>
  </si>
  <si>
    <t>1294</t>
  </si>
  <si>
    <t>2197</t>
  </si>
  <si>
    <t>4732</t>
  </si>
  <si>
    <t>129688</t>
  </si>
  <si>
    <t>2082</t>
  </si>
  <si>
    <t>OTOCENTRO SERVIÇOS MÉDICOS E FONOAUDIOLÓGICOS LTDA</t>
  </si>
  <si>
    <t>CAGLIARI SERVIÇOS MÉDICOS LTDA</t>
  </si>
  <si>
    <t>521</t>
  </si>
  <si>
    <t>38</t>
  </si>
  <si>
    <t>140</t>
  </si>
  <si>
    <t>415</t>
  </si>
  <si>
    <t>META 6</t>
  </si>
  <si>
    <t>Repasse da Associação Cultural e Científica Virvi Ramos - Devolução ref.NF 1156 - Sierra Salute competência fevereiro e março/2021</t>
  </si>
  <si>
    <t>Depósito do Valor do Termo de Fomento nº 299/2021 referente competência 07/2021</t>
  </si>
  <si>
    <t>Repasse da Associação Cultural e Científica Virvi Ramos - Rendimentos Calculados referente a competência fevereiro e março/2021</t>
  </si>
  <si>
    <t>Repasse da Associação Cultural e Científica Virvi Ramos - tarifas bancárias de 08/2021</t>
  </si>
  <si>
    <t>SALDO FINAL:</t>
  </si>
  <si>
    <t>Termo de Fomento Nº 299-2021</t>
  </si>
  <si>
    <r>
      <t>Contratante</t>
    </r>
    <r>
      <rPr>
        <sz val="10"/>
        <rFont val="Arial"/>
        <family val="2"/>
      </rPr>
      <t>: Prefeitura Municipal de Caxias do Sul</t>
    </r>
  </si>
  <si>
    <r>
      <t>Contratado</t>
    </r>
    <r>
      <rPr>
        <sz val="10"/>
        <rFont val="Arial"/>
        <family val="2"/>
      </rPr>
      <t>: Associação Cultural e Científica Virvi Ramos - Hospital Virvi Ramos</t>
    </r>
  </si>
  <si>
    <r>
      <t xml:space="preserve">CNPJ: </t>
    </r>
    <r>
      <rPr>
        <sz val="10"/>
        <rFont val="Arial"/>
        <family val="2"/>
      </rPr>
      <t>88.665.914/0001-12</t>
    </r>
  </si>
  <si>
    <r>
      <t>Assinado e Publicado no DOE</t>
    </r>
    <r>
      <rPr>
        <sz val="10"/>
        <rFont val="Arial"/>
        <family val="2"/>
      </rPr>
      <t>: 23/03/2021</t>
    </r>
  </si>
  <si>
    <r>
      <t>Vigência</t>
    </r>
    <r>
      <rPr>
        <sz val="10"/>
        <rFont val="Arial"/>
        <family val="2"/>
      </rPr>
      <t>: 16/02/2021 a 15/02/2022</t>
    </r>
  </si>
  <si>
    <r>
      <t>Prazo da Prestação de Contas:</t>
    </r>
    <r>
      <rPr>
        <sz val="10"/>
        <rFont val="Arial"/>
        <family val="2"/>
      </rPr>
      <t xml:space="preserve"> mensal. No 15º dia útil do mês seqüente ao recebimento do recurso.</t>
    </r>
  </si>
  <si>
    <r>
      <t>Objeto</t>
    </r>
    <r>
      <rPr>
        <sz val="10"/>
        <rFont val="Arial"/>
        <family val="2"/>
      </rPr>
      <t>: O objetivo do presente Termo de Fomento é a transferência de recursos financeiros ao PROPONENTE, a título de subvenção, conforme autorizado pela Lei Municipal nº 8.539, de 04 de agosto de 2020, e de acordo com as metas estabelecidas no Plano de Trabalho.</t>
    </r>
  </si>
  <si>
    <t>Item</t>
  </si>
  <si>
    <t>Descrição</t>
  </si>
  <si>
    <t>Unidade</t>
  </si>
  <si>
    <t>Quantidade</t>
  </si>
  <si>
    <t>Valor Unitário</t>
  </si>
  <si>
    <t>Valor Total</t>
  </si>
  <si>
    <t>REPASSE HOSPITAL VIRVI RAMOS - para execução do plano de trabalho objeto,  conforme autorizado pela Lei Municipal nº 8.539, de 04 de agosto de 2020.</t>
  </si>
  <si>
    <t>Total</t>
  </si>
  <si>
    <t xml:space="preserve"> </t>
  </si>
  <si>
    <r>
      <t>Prestação de Contas Enviada em</t>
    </r>
    <r>
      <rPr>
        <sz val="10"/>
        <rFont val="Arial"/>
        <family val="2"/>
      </rPr>
      <t>: 16/09/2021</t>
    </r>
  </si>
  <si>
    <r>
      <t xml:space="preserve">Prazo para análise: </t>
    </r>
    <r>
      <rPr>
        <sz val="10"/>
        <rFont val="Arial"/>
        <family val="2"/>
      </rPr>
      <t>16/10/2021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</si>
</sst>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&quot;\ #,##0.0000;[Red]\-&quot;R$&quot;\ 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/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4" fontId="5" fillId="0" borderId="1" xfId="2" applyFont="1" applyFill="1" applyBorder="1"/>
    <xf numFmtId="44" fontId="5" fillId="0" borderId="1" xfId="2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4" fillId="0" borderId="0" xfId="0" applyFont="1" applyFill="1"/>
    <xf numFmtId="44" fontId="6" fillId="0" borderId="1" xfId="0" applyNumberFormat="1" applyFont="1" applyFill="1" applyBorder="1"/>
    <xf numFmtId="0" fontId="5" fillId="0" borderId="1" xfId="1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4" fillId="0" borderId="0" xfId="0" applyNumberFormat="1" applyFont="1" applyFill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49" fontId="5" fillId="2" borderId="1" xfId="0" applyNumberFormat="1" applyFont="1" applyFill="1" applyBorder="1" applyAlignment="1">
      <alignment horizontal="left" vertical="center" readingOrder="1"/>
    </xf>
    <xf numFmtId="0" fontId="5" fillId="0" borderId="1" xfId="0" applyFont="1" applyFill="1" applyBorder="1"/>
    <xf numFmtId="0" fontId="5" fillId="0" borderId="1" xfId="0" applyNumberFormat="1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readingOrder="1"/>
    </xf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6" fillId="0" borderId="0" xfId="0" applyNumberFormat="1" applyFont="1" applyFill="1"/>
    <xf numFmtId="164" fontId="4" fillId="0" borderId="1" xfId="1" applyNumberFormat="1" applyFont="1" applyFill="1" applyBorder="1" applyAlignment="1">
      <alignment vertical="center" wrapText="1"/>
    </xf>
    <xf numFmtId="44" fontId="5" fillId="0" borderId="1" xfId="2" applyFont="1" applyFill="1" applyBorder="1" applyAlignment="1">
      <alignment horizontal="left"/>
    </xf>
    <xf numFmtId="44" fontId="6" fillId="0" borderId="1" xfId="0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NumberFormat="1" applyFont="1" applyFill="1" applyBorder="1" applyAlignment="1">
      <alignment horizontal="center" vertical="center" readingOrder="1"/>
    </xf>
    <xf numFmtId="14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right"/>
    </xf>
    <xf numFmtId="44" fontId="5" fillId="0" borderId="1" xfId="0" applyNumberFormat="1" applyFont="1" applyFill="1" applyBorder="1" applyAlignment="1">
      <alignment horizontal="left" vertical="center"/>
    </xf>
    <xf numFmtId="44" fontId="5" fillId="0" borderId="1" xfId="2" applyFont="1" applyFill="1" applyBorder="1" applyAlignment="1">
      <alignment horizontal="left" vertical="center" readingOrder="1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vertical="center" wrapText="1"/>
    </xf>
    <xf numFmtId="14" fontId="5" fillId="0" borderId="10" xfId="2" applyNumberFormat="1" applyFont="1" applyFill="1" applyBorder="1" applyAlignment="1">
      <alignment horizontal="center" readingOrder="1"/>
    </xf>
    <xf numFmtId="44" fontId="5" fillId="0" borderId="10" xfId="2" applyFont="1" applyFill="1" applyBorder="1" applyAlignment="1">
      <alignment horizontal="right" vertical="center" readingOrder="1"/>
    </xf>
    <xf numFmtId="14" fontId="5" fillId="0" borderId="1" xfId="2" applyNumberFormat="1" applyFont="1" applyFill="1" applyBorder="1" applyAlignment="1">
      <alignment horizontal="center" readingOrder="1"/>
    </xf>
    <xf numFmtId="44" fontId="5" fillId="0" borderId="1" xfId="2" applyFont="1" applyFill="1" applyBorder="1" applyAlignment="1">
      <alignment horizontal="right" vertical="center" readingOrder="1"/>
    </xf>
    <xf numFmtId="14" fontId="5" fillId="0" borderId="1" xfId="0" applyNumberFormat="1" applyFont="1" applyFill="1" applyBorder="1" applyAlignment="1">
      <alignment horizontal="center" wrapText="1"/>
    </xf>
    <xf numFmtId="44" fontId="5" fillId="0" borderId="1" xfId="0" applyNumberFormat="1" applyFont="1" applyFill="1" applyBorder="1" applyAlignment="1"/>
    <xf numFmtId="43" fontId="4" fillId="0" borderId="0" xfId="1" applyFont="1"/>
    <xf numFmtId="43" fontId="6" fillId="0" borderId="0" xfId="1" applyFont="1"/>
    <xf numFmtId="43" fontId="4" fillId="0" borderId="0" xfId="0" applyNumberFormat="1" applyFont="1"/>
    <xf numFmtId="43" fontId="6" fillId="0" borderId="1" xfId="1" applyFont="1" applyFill="1" applyBorder="1"/>
    <xf numFmtId="44" fontId="6" fillId="0" borderId="1" xfId="2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justify" vertical="top" wrapText="1"/>
    </xf>
    <xf numFmtId="165" fontId="12" fillId="0" borderId="1" xfId="0" applyNumberFormat="1" applyFont="1" applyBorder="1" applyAlignment="1">
      <alignment vertical="top" wrapText="1"/>
    </xf>
    <xf numFmtId="8" fontId="12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horizontal="center" vertical="center"/>
    </xf>
    <xf numFmtId="8" fontId="13" fillId="0" borderId="1" xfId="0" applyNumberFormat="1" applyFont="1" applyBorder="1"/>
    <xf numFmtId="0" fontId="14" fillId="0" borderId="0" xfId="0" applyFont="1" applyBorder="1" applyAlignment="1">
      <alignment horizontal="center" vertical="center"/>
    </xf>
    <xf numFmtId="8" fontId="13" fillId="0" borderId="0" xfId="0" applyNumberFormat="1" applyFont="1" applyBorder="1"/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5"/>
  <sheetViews>
    <sheetView tabSelected="1" zoomScale="110" zoomScaleNormal="110" workbookViewId="0">
      <selection activeCell="A8" sqref="A8:K8"/>
    </sheetView>
  </sheetViews>
  <sheetFormatPr defaultRowHeight="15" x14ac:dyDescent="0.25"/>
  <cols>
    <col min="1" max="1" width="24.5703125" style="24" customWidth="1"/>
    <col min="2" max="2" width="15.28515625" style="24" customWidth="1"/>
    <col min="3" max="3" width="49.85546875" style="24" customWidth="1"/>
    <col min="4" max="4" width="21.28515625" style="24" customWidth="1"/>
    <col min="5" max="5" width="10.28515625" style="24" customWidth="1"/>
    <col min="6" max="6" width="10.85546875" style="24" customWidth="1"/>
    <col min="7" max="7" width="10.5703125" style="24" customWidth="1"/>
    <col min="8" max="8" width="8.140625" style="24" customWidth="1"/>
    <col min="9" max="9" width="11.7109375" style="24" customWidth="1"/>
    <col min="10" max="10" width="16.5703125" style="25" customWidth="1"/>
    <col min="11" max="11" width="19.28515625" style="25" customWidth="1"/>
    <col min="12" max="16384" width="9.140625" style="7"/>
  </cols>
  <sheetData>
    <row r="1" spans="1:11" ht="26.25" x14ac:dyDescent="0.4">
      <c r="A1" s="119" t="s">
        <v>148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x14ac:dyDescent="0.25">
      <c r="A2" s="120" t="s">
        <v>149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x14ac:dyDescent="0.25">
      <c r="A3" s="120" t="s">
        <v>150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x14ac:dyDescent="0.25">
      <c r="A4" s="120" t="s">
        <v>151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x14ac:dyDescent="0.25">
      <c r="A5" s="120" t="s">
        <v>152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x14ac:dyDescent="0.25">
      <c r="A6" s="120" t="s">
        <v>153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</row>
    <row r="7" spans="1:11" x14ac:dyDescent="0.25">
      <c r="A7" s="120" t="s">
        <v>154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x14ac:dyDescent="0.25">
      <c r="A8" s="120" t="s">
        <v>165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1" x14ac:dyDescent="0.25">
      <c r="A9" s="120" t="s">
        <v>166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</row>
    <row r="10" spans="1:11" ht="17.25" customHeight="1" x14ac:dyDescent="0.25">
      <c r="A10" s="121" t="s">
        <v>155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ht="17.25" customHeight="1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1" ht="18" customHeight="1" x14ac:dyDescent="0.25">
      <c r="A12" s="122" t="s">
        <v>156</v>
      </c>
      <c r="B12" s="123" t="s">
        <v>157</v>
      </c>
      <c r="C12" s="123"/>
      <c r="D12" s="123"/>
      <c r="E12" s="123"/>
      <c r="F12" s="123"/>
      <c r="G12" s="123"/>
      <c r="H12" s="122" t="s">
        <v>158</v>
      </c>
      <c r="I12" s="124" t="s">
        <v>159</v>
      </c>
      <c r="J12" s="124" t="s">
        <v>160</v>
      </c>
      <c r="K12" s="125" t="s">
        <v>161</v>
      </c>
    </row>
    <row r="13" spans="1:11" ht="27" customHeight="1" x14ac:dyDescent="0.25">
      <c r="A13" s="126">
        <v>1</v>
      </c>
      <c r="B13" s="127" t="s">
        <v>162</v>
      </c>
      <c r="C13" s="127"/>
      <c r="D13" s="127"/>
      <c r="E13" s="127"/>
      <c r="F13" s="127"/>
      <c r="G13" s="127"/>
      <c r="H13" s="126" t="s">
        <v>158</v>
      </c>
      <c r="I13" s="126">
        <v>12</v>
      </c>
      <c r="J13" s="128">
        <v>611117.06999999995</v>
      </c>
      <c r="K13" s="129">
        <f>J13*I13</f>
        <v>7333404.8399999999</v>
      </c>
    </row>
    <row r="14" spans="1:11" ht="17.25" customHeight="1" x14ac:dyDescent="0.25">
      <c r="A14" s="130" t="s">
        <v>163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>
        <f>K13</f>
        <v>7333404.8399999999</v>
      </c>
    </row>
    <row r="15" spans="1:11" ht="17.25" customHeight="1" x14ac:dyDescent="0.25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3"/>
    </row>
    <row r="16" spans="1:11" ht="17.25" customHeight="1" x14ac:dyDescent="0.25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3"/>
    </row>
    <row r="17" spans="1:11" s="47" customFormat="1" ht="15" customHeight="1" x14ac:dyDescent="0.2">
      <c r="A17" s="99" t="s">
        <v>4</v>
      </c>
      <c r="B17" s="100"/>
      <c r="C17" s="100"/>
      <c r="D17" s="101"/>
      <c r="E17" s="48"/>
      <c r="F17" s="2"/>
      <c r="G17" s="2"/>
      <c r="H17" s="2"/>
      <c r="I17" s="2"/>
      <c r="J17" s="49"/>
      <c r="K17" s="49"/>
    </row>
    <row r="18" spans="1:11" ht="14.25" customHeight="1" x14ac:dyDescent="0.25">
      <c r="A18" s="110" t="s">
        <v>23</v>
      </c>
      <c r="B18" s="111"/>
      <c r="C18" s="114" t="s">
        <v>36</v>
      </c>
      <c r="D18" s="114" t="s">
        <v>37</v>
      </c>
      <c r="E18" s="34"/>
    </row>
    <row r="19" spans="1:11" ht="9" customHeight="1" x14ac:dyDescent="0.25">
      <c r="A19" s="112"/>
      <c r="B19" s="113"/>
      <c r="C19" s="115"/>
      <c r="D19" s="115"/>
      <c r="E19" s="34"/>
    </row>
    <row r="20" spans="1:11" ht="9" customHeight="1" x14ac:dyDescent="0.25">
      <c r="A20" s="35"/>
      <c r="B20" s="35"/>
      <c r="C20" s="35"/>
      <c r="D20" s="35"/>
      <c r="E20" s="34"/>
    </row>
    <row r="21" spans="1:11" s="47" customFormat="1" ht="12.75" x14ac:dyDescent="0.2">
      <c r="A21" s="99" t="s">
        <v>0</v>
      </c>
      <c r="B21" s="100"/>
      <c r="C21" s="100"/>
      <c r="D21" s="101"/>
      <c r="E21" s="48"/>
      <c r="F21" s="2"/>
      <c r="G21" s="88"/>
      <c r="H21" s="2"/>
      <c r="I21" s="2"/>
      <c r="J21" s="49"/>
      <c r="K21" s="49"/>
    </row>
    <row r="22" spans="1:11" x14ac:dyDescent="0.25">
      <c r="A22" s="68" t="s">
        <v>5</v>
      </c>
      <c r="B22" s="109" t="s">
        <v>6</v>
      </c>
      <c r="C22" s="109"/>
      <c r="D22" s="68" t="s">
        <v>7</v>
      </c>
      <c r="E22" s="34"/>
      <c r="G22" s="88"/>
    </row>
    <row r="23" spans="1:11" x14ac:dyDescent="0.25">
      <c r="A23" s="80">
        <v>44348</v>
      </c>
      <c r="B23" s="116" t="s">
        <v>97</v>
      </c>
      <c r="C23" s="117"/>
      <c r="D23" s="81">
        <f>175917.14+37822.4+87956.54+51958.03</f>
        <v>353654.11</v>
      </c>
      <c r="E23" s="34"/>
      <c r="G23" s="88"/>
    </row>
    <row r="24" spans="1:11" ht="15.75" customHeight="1" x14ac:dyDescent="0.25">
      <c r="A24" s="8">
        <v>44414</v>
      </c>
      <c r="B24" s="118" t="s">
        <v>144</v>
      </c>
      <c r="C24" s="118"/>
      <c r="D24" s="36">
        <v>611117.06999999995</v>
      </c>
      <c r="E24" s="37"/>
      <c r="G24" s="88"/>
    </row>
    <row r="25" spans="1:11" ht="24" customHeight="1" x14ac:dyDescent="0.25">
      <c r="A25" s="8">
        <v>44412</v>
      </c>
      <c r="B25" s="93" t="s">
        <v>143</v>
      </c>
      <c r="C25" s="94"/>
      <c r="D25" s="63">
        <v>101.5</v>
      </c>
      <c r="E25" s="95"/>
      <c r="F25" s="96"/>
      <c r="G25" s="62"/>
    </row>
    <row r="26" spans="1:11" ht="22.5" customHeight="1" x14ac:dyDescent="0.25">
      <c r="A26" s="8">
        <v>44417</v>
      </c>
      <c r="B26" s="93" t="s">
        <v>145</v>
      </c>
      <c r="C26" s="94"/>
      <c r="D26" s="63">
        <v>76.14</v>
      </c>
      <c r="E26" s="95"/>
      <c r="F26" s="96"/>
      <c r="G26" s="62"/>
    </row>
    <row r="27" spans="1:11" x14ac:dyDescent="0.25">
      <c r="A27" s="1">
        <v>44439</v>
      </c>
      <c r="B27" s="98" t="s">
        <v>98</v>
      </c>
      <c r="C27" s="98"/>
      <c r="D27" s="38">
        <v>1790.04</v>
      </c>
      <c r="E27" s="34"/>
    </row>
    <row r="28" spans="1:11" ht="15.75" customHeight="1" x14ac:dyDescent="0.25">
      <c r="A28" s="8">
        <v>44452</v>
      </c>
      <c r="B28" s="93" t="s">
        <v>146</v>
      </c>
      <c r="C28" s="94"/>
      <c r="D28" s="63">
        <v>859.67</v>
      </c>
      <c r="E28" s="95"/>
      <c r="F28" s="96"/>
      <c r="G28" s="33"/>
    </row>
    <row r="29" spans="1:11" x14ac:dyDescent="0.25">
      <c r="A29" s="67"/>
      <c r="B29" s="97" t="s">
        <v>8</v>
      </c>
      <c r="C29" s="97"/>
      <c r="D29" s="39">
        <f>SUM(D23:D28)</f>
        <v>967598.53</v>
      </c>
      <c r="E29" s="34"/>
    </row>
    <row r="30" spans="1:11" ht="8.25" customHeight="1" x14ac:dyDescent="0.25">
      <c r="A30" s="40"/>
      <c r="B30" s="41"/>
      <c r="C30" s="41"/>
      <c r="D30" s="42"/>
      <c r="E30" s="34"/>
    </row>
    <row r="31" spans="1:11" s="47" customFormat="1" ht="15.75" customHeight="1" x14ac:dyDescent="0.2">
      <c r="A31" s="99" t="s">
        <v>9</v>
      </c>
      <c r="B31" s="100"/>
      <c r="C31" s="100"/>
      <c r="D31" s="100"/>
      <c r="E31" s="100"/>
      <c r="F31" s="100"/>
      <c r="G31" s="100"/>
      <c r="H31" s="100"/>
      <c r="I31" s="100"/>
      <c r="J31" s="101"/>
      <c r="K31" s="75"/>
    </row>
    <row r="32" spans="1:11" ht="15.75" customHeight="1" x14ac:dyDescent="0.25">
      <c r="A32" s="102" t="s">
        <v>10</v>
      </c>
      <c r="B32" s="102" t="s">
        <v>11</v>
      </c>
      <c r="C32" s="105" t="s">
        <v>12</v>
      </c>
      <c r="D32" s="106"/>
      <c r="E32" s="106"/>
      <c r="F32" s="106"/>
      <c r="G32" s="106"/>
      <c r="H32" s="106"/>
      <c r="I32" s="106"/>
      <c r="J32" s="107"/>
      <c r="K32" s="45"/>
    </row>
    <row r="33" spans="1:12" ht="17.25" customHeight="1" x14ac:dyDescent="0.25">
      <c r="A33" s="103"/>
      <c r="B33" s="103"/>
      <c r="C33" s="103" t="s">
        <v>13</v>
      </c>
      <c r="D33" s="108" t="s">
        <v>14</v>
      </c>
      <c r="E33" s="105" t="s">
        <v>15</v>
      </c>
      <c r="F33" s="106"/>
      <c r="G33" s="107"/>
      <c r="H33" s="105" t="s">
        <v>16</v>
      </c>
      <c r="I33" s="106"/>
      <c r="J33" s="107"/>
      <c r="K33" s="45"/>
    </row>
    <row r="34" spans="1:12" ht="24.75" customHeight="1" x14ac:dyDescent="0.25">
      <c r="A34" s="104"/>
      <c r="B34" s="104"/>
      <c r="C34" s="104"/>
      <c r="D34" s="108"/>
      <c r="E34" s="43" t="s">
        <v>17</v>
      </c>
      <c r="F34" s="43" t="s">
        <v>18</v>
      </c>
      <c r="G34" s="69" t="s">
        <v>19</v>
      </c>
      <c r="H34" s="44" t="s">
        <v>20</v>
      </c>
      <c r="I34" s="69" t="s">
        <v>21</v>
      </c>
      <c r="J34" s="45" t="s">
        <v>22</v>
      </c>
      <c r="K34" s="45" t="s">
        <v>47</v>
      </c>
    </row>
    <row r="35" spans="1:12" x14ac:dyDescent="0.25">
      <c r="A35" s="30" t="s">
        <v>45</v>
      </c>
      <c r="B35" s="9">
        <v>0</v>
      </c>
      <c r="C35" s="3" t="s">
        <v>44</v>
      </c>
      <c r="D35" s="30" t="s">
        <v>99</v>
      </c>
      <c r="E35" s="23" t="s">
        <v>43</v>
      </c>
      <c r="F35" s="4" t="s">
        <v>27</v>
      </c>
      <c r="G35" s="32">
        <v>44413</v>
      </c>
      <c r="H35" s="28">
        <v>0</v>
      </c>
      <c r="I35" s="56">
        <v>44413</v>
      </c>
      <c r="J35" s="14">
        <f>271+10.45+10.45</f>
        <v>291.89999999999998</v>
      </c>
      <c r="K35" s="64" t="s">
        <v>55</v>
      </c>
      <c r="L35" s="61"/>
    </row>
    <row r="36" spans="1:12" x14ac:dyDescent="0.25">
      <c r="A36" s="30" t="s">
        <v>45</v>
      </c>
      <c r="B36" s="9">
        <v>0</v>
      </c>
      <c r="C36" s="3" t="s">
        <v>44</v>
      </c>
      <c r="D36" s="30" t="s">
        <v>99</v>
      </c>
      <c r="E36" s="23" t="s">
        <v>43</v>
      </c>
      <c r="F36" s="4" t="s">
        <v>27</v>
      </c>
      <c r="G36" s="32">
        <v>44417</v>
      </c>
      <c r="H36" s="28">
        <v>0</v>
      </c>
      <c r="I36" s="56">
        <v>44417</v>
      </c>
      <c r="J36" s="14">
        <v>10</v>
      </c>
      <c r="K36" s="64" t="s">
        <v>55</v>
      </c>
      <c r="L36" s="61"/>
    </row>
    <row r="37" spans="1:12" x14ac:dyDescent="0.25">
      <c r="A37" s="17" t="s">
        <v>29</v>
      </c>
      <c r="B37" s="21">
        <v>287478.13</v>
      </c>
      <c r="C37" s="23" t="s">
        <v>82</v>
      </c>
      <c r="D37" s="17" t="s">
        <v>29</v>
      </c>
      <c r="E37" s="16" t="s">
        <v>24</v>
      </c>
      <c r="F37" s="6">
        <v>665</v>
      </c>
      <c r="G37" s="5">
        <v>44406</v>
      </c>
      <c r="H37" s="28">
        <v>0</v>
      </c>
      <c r="I37" s="56">
        <v>44418</v>
      </c>
      <c r="J37" s="14">
        <v>3448.98</v>
      </c>
      <c r="K37" s="64" t="s">
        <v>50</v>
      </c>
      <c r="L37" s="61"/>
    </row>
    <row r="38" spans="1:12" x14ac:dyDescent="0.25">
      <c r="A38" s="17" t="s">
        <v>29</v>
      </c>
      <c r="B38" s="21">
        <v>287478.13</v>
      </c>
      <c r="C38" s="23" t="s">
        <v>35</v>
      </c>
      <c r="D38" s="17" t="s">
        <v>29</v>
      </c>
      <c r="E38" s="16" t="s">
        <v>24</v>
      </c>
      <c r="F38" s="55">
        <v>1112</v>
      </c>
      <c r="G38" s="32">
        <v>44411</v>
      </c>
      <c r="H38" s="28">
        <v>0</v>
      </c>
      <c r="I38" s="56">
        <v>44418</v>
      </c>
      <c r="J38" s="14">
        <v>938.5</v>
      </c>
      <c r="K38" s="64" t="s">
        <v>48</v>
      </c>
      <c r="L38" s="61"/>
    </row>
    <row r="39" spans="1:12" x14ac:dyDescent="0.25">
      <c r="A39" s="17" t="s">
        <v>29</v>
      </c>
      <c r="B39" s="21">
        <v>287478.13</v>
      </c>
      <c r="C39" s="16" t="s">
        <v>63</v>
      </c>
      <c r="D39" s="17" t="s">
        <v>29</v>
      </c>
      <c r="E39" s="16" t="s">
        <v>24</v>
      </c>
      <c r="F39" s="18">
        <v>19</v>
      </c>
      <c r="G39" s="19">
        <v>44410</v>
      </c>
      <c r="H39" s="28">
        <v>0</v>
      </c>
      <c r="I39" s="56">
        <v>44418</v>
      </c>
      <c r="J39" s="14">
        <v>1234.96</v>
      </c>
      <c r="K39" s="64" t="s">
        <v>49</v>
      </c>
      <c r="L39" s="61"/>
    </row>
    <row r="40" spans="1:12" x14ac:dyDescent="0.25">
      <c r="A40" s="17" t="s">
        <v>29</v>
      </c>
      <c r="B40" s="21">
        <v>287478.13</v>
      </c>
      <c r="C40" s="23" t="s">
        <v>64</v>
      </c>
      <c r="D40" s="17" t="s">
        <v>29</v>
      </c>
      <c r="E40" s="16" t="s">
        <v>24</v>
      </c>
      <c r="F40" s="55">
        <v>30</v>
      </c>
      <c r="G40" s="32">
        <v>44407</v>
      </c>
      <c r="H40" s="28">
        <v>0</v>
      </c>
      <c r="I40" s="56">
        <v>44418</v>
      </c>
      <c r="J40" s="14">
        <v>1728.94</v>
      </c>
      <c r="K40" s="64" t="s">
        <v>49</v>
      </c>
      <c r="L40" s="61"/>
    </row>
    <row r="41" spans="1:12" x14ac:dyDescent="0.25">
      <c r="A41" s="17" t="s">
        <v>29</v>
      </c>
      <c r="B41" s="21">
        <v>287478.13</v>
      </c>
      <c r="C41" s="23" t="s">
        <v>65</v>
      </c>
      <c r="D41" s="17" t="s">
        <v>29</v>
      </c>
      <c r="E41" s="16" t="s">
        <v>24</v>
      </c>
      <c r="F41" s="55">
        <v>83</v>
      </c>
      <c r="G41" s="32">
        <v>44410</v>
      </c>
      <c r="H41" s="28">
        <v>0</v>
      </c>
      <c r="I41" s="56">
        <v>44418</v>
      </c>
      <c r="J41" s="14">
        <v>1481.95</v>
      </c>
      <c r="K41" s="64" t="s">
        <v>49</v>
      </c>
      <c r="L41" s="61"/>
    </row>
    <row r="42" spans="1:12" x14ac:dyDescent="0.25">
      <c r="A42" s="17" t="s">
        <v>29</v>
      </c>
      <c r="B42" s="21">
        <v>287478.13</v>
      </c>
      <c r="C42" s="23" t="s">
        <v>65</v>
      </c>
      <c r="D42" s="17" t="s">
        <v>29</v>
      </c>
      <c r="E42" s="16" t="s">
        <v>24</v>
      </c>
      <c r="F42" s="55">
        <v>85</v>
      </c>
      <c r="G42" s="32">
        <v>44410</v>
      </c>
      <c r="H42" s="28">
        <v>0</v>
      </c>
      <c r="I42" s="56">
        <v>44418</v>
      </c>
      <c r="J42" s="14">
        <v>828</v>
      </c>
      <c r="K42" s="64" t="s">
        <v>49</v>
      </c>
      <c r="L42" s="61"/>
    </row>
    <row r="43" spans="1:12" x14ac:dyDescent="0.25">
      <c r="A43" s="17" t="s">
        <v>29</v>
      </c>
      <c r="B43" s="21">
        <v>287478.13</v>
      </c>
      <c r="C43" s="23" t="s">
        <v>95</v>
      </c>
      <c r="D43" s="17" t="s">
        <v>29</v>
      </c>
      <c r="E43" s="16" t="s">
        <v>24</v>
      </c>
      <c r="F43" s="22">
        <v>96</v>
      </c>
      <c r="G43" s="32">
        <v>44411</v>
      </c>
      <c r="H43" s="28">
        <v>0</v>
      </c>
      <c r="I43" s="56">
        <v>44418</v>
      </c>
      <c r="J43" s="14">
        <v>9735.68</v>
      </c>
      <c r="K43" s="64" t="s">
        <v>49</v>
      </c>
      <c r="L43" s="61"/>
    </row>
    <row r="44" spans="1:12" x14ac:dyDescent="0.25">
      <c r="A44" s="17" t="s">
        <v>29</v>
      </c>
      <c r="B44" s="21">
        <v>287478.13</v>
      </c>
      <c r="C44" s="23" t="s">
        <v>66</v>
      </c>
      <c r="D44" s="17" t="s">
        <v>29</v>
      </c>
      <c r="E44" s="16" t="s">
        <v>24</v>
      </c>
      <c r="F44" s="55">
        <v>108</v>
      </c>
      <c r="G44" s="32">
        <v>44410</v>
      </c>
      <c r="H44" s="28">
        <v>0</v>
      </c>
      <c r="I44" s="56">
        <v>44418</v>
      </c>
      <c r="J44" s="14">
        <v>3940.63</v>
      </c>
      <c r="K44" s="64" t="s">
        <v>49</v>
      </c>
      <c r="L44" s="61"/>
    </row>
    <row r="45" spans="1:12" x14ac:dyDescent="0.25">
      <c r="A45" s="17" t="s">
        <v>29</v>
      </c>
      <c r="B45" s="21">
        <v>287478.13</v>
      </c>
      <c r="C45" s="23" t="s">
        <v>66</v>
      </c>
      <c r="D45" s="17" t="s">
        <v>29</v>
      </c>
      <c r="E45" s="16" t="s">
        <v>24</v>
      </c>
      <c r="F45" s="55">
        <v>112</v>
      </c>
      <c r="G45" s="32">
        <v>44411</v>
      </c>
      <c r="H45" s="28">
        <v>0</v>
      </c>
      <c r="I45" s="56">
        <v>44418</v>
      </c>
      <c r="J45" s="14">
        <v>1736.22</v>
      </c>
      <c r="K45" s="64" t="s">
        <v>48</v>
      </c>
      <c r="L45" s="61"/>
    </row>
    <row r="46" spans="1:12" x14ac:dyDescent="0.25">
      <c r="A46" s="17" t="s">
        <v>29</v>
      </c>
      <c r="B46" s="21">
        <v>287478.13</v>
      </c>
      <c r="C46" s="23" t="s">
        <v>31</v>
      </c>
      <c r="D46" s="17" t="s">
        <v>29</v>
      </c>
      <c r="E46" s="16" t="s">
        <v>24</v>
      </c>
      <c r="F46" s="22">
        <v>184</v>
      </c>
      <c r="G46" s="32">
        <v>44412</v>
      </c>
      <c r="H46" s="28">
        <v>0</v>
      </c>
      <c r="I46" s="56">
        <v>44418</v>
      </c>
      <c r="J46" s="14">
        <v>2200</v>
      </c>
      <c r="K46" s="64" t="s">
        <v>48</v>
      </c>
      <c r="L46" s="61"/>
    </row>
    <row r="47" spans="1:12" x14ac:dyDescent="0.25">
      <c r="A47" s="17" t="s">
        <v>29</v>
      </c>
      <c r="B47" s="21">
        <v>287478.13</v>
      </c>
      <c r="C47" s="23" t="s">
        <v>100</v>
      </c>
      <c r="D47" s="17" t="s">
        <v>29</v>
      </c>
      <c r="E47" s="16" t="s">
        <v>24</v>
      </c>
      <c r="F47" s="66">
        <v>313</v>
      </c>
      <c r="G47" s="29">
        <v>44411</v>
      </c>
      <c r="H47" s="28">
        <v>0</v>
      </c>
      <c r="I47" s="29">
        <v>44418</v>
      </c>
      <c r="J47" s="76">
        <v>3754</v>
      </c>
      <c r="K47" s="64" t="s">
        <v>48</v>
      </c>
      <c r="L47" s="61"/>
    </row>
    <row r="48" spans="1:12" x14ac:dyDescent="0.25">
      <c r="A48" s="17" t="s">
        <v>29</v>
      </c>
      <c r="B48" s="21">
        <v>287478.13</v>
      </c>
      <c r="C48" s="51" t="s">
        <v>72</v>
      </c>
      <c r="D48" s="3" t="s">
        <v>29</v>
      </c>
      <c r="E48" s="51" t="s">
        <v>24</v>
      </c>
      <c r="F48" s="55">
        <v>313</v>
      </c>
      <c r="G48" s="29">
        <v>44411</v>
      </c>
      <c r="H48" s="28">
        <v>0</v>
      </c>
      <c r="I48" s="29">
        <v>44418</v>
      </c>
      <c r="J48" s="14">
        <v>1200</v>
      </c>
      <c r="K48" s="64" t="s">
        <v>48</v>
      </c>
      <c r="L48" s="61"/>
    </row>
    <row r="49" spans="1:12" x14ac:dyDescent="0.25">
      <c r="A49" s="17" t="s">
        <v>29</v>
      </c>
      <c r="B49" s="21">
        <v>287478.13</v>
      </c>
      <c r="C49" s="23" t="s">
        <v>74</v>
      </c>
      <c r="D49" s="17" t="s">
        <v>29</v>
      </c>
      <c r="E49" s="16" t="s">
        <v>24</v>
      </c>
      <c r="F49" s="55">
        <v>392</v>
      </c>
      <c r="G49" s="32">
        <v>44411</v>
      </c>
      <c r="H49" s="28">
        <v>0</v>
      </c>
      <c r="I49" s="56">
        <v>44418</v>
      </c>
      <c r="J49" s="76">
        <v>1877</v>
      </c>
      <c r="K49" s="64" t="s">
        <v>48</v>
      </c>
      <c r="L49" s="61"/>
    </row>
    <row r="50" spans="1:12" x14ac:dyDescent="0.25">
      <c r="A50" s="17" t="s">
        <v>29</v>
      </c>
      <c r="B50" s="21">
        <v>287478.13</v>
      </c>
      <c r="C50" s="23" t="s">
        <v>75</v>
      </c>
      <c r="D50" s="17" t="s">
        <v>29</v>
      </c>
      <c r="E50" s="16" t="s">
        <v>24</v>
      </c>
      <c r="F50" s="22">
        <v>407</v>
      </c>
      <c r="G50" s="32">
        <v>44411</v>
      </c>
      <c r="H50" s="28">
        <v>0</v>
      </c>
      <c r="I50" s="56">
        <v>44418</v>
      </c>
      <c r="J50" s="14">
        <v>1407.75</v>
      </c>
      <c r="K50" s="64" t="s">
        <v>48</v>
      </c>
      <c r="L50" s="61"/>
    </row>
    <row r="51" spans="1:12" x14ac:dyDescent="0.25">
      <c r="A51" s="17" t="s">
        <v>29</v>
      </c>
      <c r="B51" s="21">
        <v>287478.13</v>
      </c>
      <c r="C51" s="23" t="s">
        <v>32</v>
      </c>
      <c r="D51" s="17" t="s">
        <v>29</v>
      </c>
      <c r="E51" s="16" t="s">
        <v>24</v>
      </c>
      <c r="F51" s="13">
        <v>419</v>
      </c>
      <c r="G51" s="32">
        <v>44411</v>
      </c>
      <c r="H51" s="28">
        <v>0</v>
      </c>
      <c r="I51" s="56">
        <v>44418</v>
      </c>
      <c r="J51" s="14">
        <v>1500</v>
      </c>
      <c r="K51" s="64" t="s">
        <v>48</v>
      </c>
      <c r="L51" s="61"/>
    </row>
    <row r="52" spans="1:12" x14ac:dyDescent="0.25">
      <c r="A52" s="17" t="s">
        <v>29</v>
      </c>
      <c r="B52" s="21">
        <v>287478.13</v>
      </c>
      <c r="C52" s="23" t="s">
        <v>62</v>
      </c>
      <c r="D52" s="17" t="s">
        <v>29</v>
      </c>
      <c r="E52" s="16" t="s">
        <v>24</v>
      </c>
      <c r="F52" s="22">
        <v>470</v>
      </c>
      <c r="G52" s="32">
        <v>44411</v>
      </c>
      <c r="H52" s="28">
        <v>0</v>
      </c>
      <c r="I52" s="56">
        <v>44418</v>
      </c>
      <c r="J52" s="14">
        <v>1800.05</v>
      </c>
      <c r="K52" s="64" t="s">
        <v>48</v>
      </c>
      <c r="L52" s="61"/>
    </row>
    <row r="53" spans="1:12" x14ac:dyDescent="0.25">
      <c r="A53" s="17" t="s">
        <v>29</v>
      </c>
      <c r="B53" s="21">
        <v>287478.13</v>
      </c>
      <c r="C53" s="23" t="s">
        <v>78</v>
      </c>
      <c r="D53" s="17" t="s">
        <v>29</v>
      </c>
      <c r="E53" s="16" t="s">
        <v>24</v>
      </c>
      <c r="F53" s="55">
        <v>531</v>
      </c>
      <c r="G53" s="32">
        <v>44411</v>
      </c>
      <c r="H53" s="28">
        <v>0</v>
      </c>
      <c r="I53" s="56">
        <v>44418</v>
      </c>
      <c r="J53" s="14">
        <v>1407.75</v>
      </c>
      <c r="K53" s="64" t="s">
        <v>48</v>
      </c>
      <c r="L53" s="61"/>
    </row>
    <row r="54" spans="1:12" x14ac:dyDescent="0.25">
      <c r="A54" s="17" t="s">
        <v>29</v>
      </c>
      <c r="B54" s="21">
        <v>287478.13</v>
      </c>
      <c r="C54" s="23" t="s">
        <v>79</v>
      </c>
      <c r="D54" s="17" t="s">
        <v>29</v>
      </c>
      <c r="E54" s="16" t="s">
        <v>24</v>
      </c>
      <c r="F54" s="55">
        <v>547</v>
      </c>
      <c r="G54" s="32">
        <v>44411</v>
      </c>
      <c r="H54" s="28">
        <v>0</v>
      </c>
      <c r="I54" s="56">
        <v>44418</v>
      </c>
      <c r="J54" s="14">
        <v>1407.75</v>
      </c>
      <c r="K54" s="64" t="s">
        <v>48</v>
      </c>
      <c r="L54" s="61"/>
    </row>
    <row r="55" spans="1:12" x14ac:dyDescent="0.25">
      <c r="A55" s="17" t="s">
        <v>29</v>
      </c>
      <c r="B55" s="21">
        <v>287478.13</v>
      </c>
      <c r="C55" s="23" t="s">
        <v>33</v>
      </c>
      <c r="D55" s="17" t="s">
        <v>29</v>
      </c>
      <c r="E55" s="16" t="s">
        <v>24</v>
      </c>
      <c r="F55" s="31">
        <v>907</v>
      </c>
      <c r="G55" s="56">
        <v>44411</v>
      </c>
      <c r="H55" s="28">
        <v>0</v>
      </c>
      <c r="I55" s="56">
        <v>44418</v>
      </c>
      <c r="J55" s="14">
        <v>1407.75</v>
      </c>
      <c r="K55" s="64" t="s">
        <v>48</v>
      </c>
      <c r="L55" s="61"/>
    </row>
    <row r="56" spans="1:12" x14ac:dyDescent="0.25">
      <c r="A56" s="17" t="s">
        <v>29</v>
      </c>
      <c r="B56" s="21">
        <v>287478.13</v>
      </c>
      <c r="C56" s="23" t="s">
        <v>86</v>
      </c>
      <c r="D56" s="17" t="s">
        <v>29</v>
      </c>
      <c r="E56" s="16" t="s">
        <v>24</v>
      </c>
      <c r="F56" s="22">
        <v>998</v>
      </c>
      <c r="G56" s="32">
        <v>44411</v>
      </c>
      <c r="H56" s="28">
        <v>0</v>
      </c>
      <c r="I56" s="56">
        <v>44418</v>
      </c>
      <c r="J56" s="14">
        <v>1500</v>
      </c>
      <c r="K56" s="64" t="s">
        <v>48</v>
      </c>
      <c r="L56" s="61"/>
    </row>
    <row r="57" spans="1:12" x14ac:dyDescent="0.25">
      <c r="A57" s="17" t="s">
        <v>29</v>
      </c>
      <c r="B57" s="21">
        <v>287478.13</v>
      </c>
      <c r="C57" s="23" t="s">
        <v>88</v>
      </c>
      <c r="D57" s="17" t="s">
        <v>29</v>
      </c>
      <c r="E57" s="16" t="s">
        <v>24</v>
      </c>
      <c r="F57" s="55">
        <v>2975</v>
      </c>
      <c r="G57" s="32">
        <v>44411</v>
      </c>
      <c r="H57" s="28">
        <v>0</v>
      </c>
      <c r="I57" s="56">
        <v>44418</v>
      </c>
      <c r="J57" s="14">
        <v>1407.75</v>
      </c>
      <c r="K57" s="64" t="s">
        <v>48</v>
      </c>
      <c r="L57" s="61"/>
    </row>
    <row r="58" spans="1:12" x14ac:dyDescent="0.25">
      <c r="A58" s="17" t="s">
        <v>29</v>
      </c>
      <c r="B58" s="21">
        <v>287478.13</v>
      </c>
      <c r="C58" s="23" t="s">
        <v>101</v>
      </c>
      <c r="D58" s="17" t="s">
        <v>29</v>
      </c>
      <c r="E58" s="16" t="s">
        <v>24</v>
      </c>
      <c r="F58" s="22">
        <v>5046</v>
      </c>
      <c r="G58" s="32">
        <v>44411</v>
      </c>
      <c r="H58" s="28">
        <v>0</v>
      </c>
      <c r="I58" s="56">
        <v>44418</v>
      </c>
      <c r="J58" s="14">
        <v>1500</v>
      </c>
      <c r="K58" s="64" t="s">
        <v>48</v>
      </c>
      <c r="L58" s="61"/>
    </row>
    <row r="59" spans="1:12" x14ac:dyDescent="0.25">
      <c r="A59" s="17" t="s">
        <v>29</v>
      </c>
      <c r="B59" s="21">
        <v>287478.13</v>
      </c>
      <c r="C59" s="74" t="s">
        <v>102</v>
      </c>
      <c r="D59" s="70" t="s">
        <v>29</v>
      </c>
      <c r="E59" s="70" t="s">
        <v>24</v>
      </c>
      <c r="F59" s="71">
        <v>66</v>
      </c>
      <c r="G59" s="72">
        <v>44411</v>
      </c>
      <c r="H59" s="73">
        <v>0</v>
      </c>
      <c r="I59" s="82">
        <v>44418</v>
      </c>
      <c r="J59" s="83">
        <v>1390.81</v>
      </c>
      <c r="K59" s="64" t="s">
        <v>49</v>
      </c>
      <c r="L59" s="61"/>
    </row>
    <row r="60" spans="1:12" x14ac:dyDescent="0.25">
      <c r="A60" s="17" t="s">
        <v>29</v>
      </c>
      <c r="B60" s="21">
        <v>287478.13</v>
      </c>
      <c r="C60" s="50" t="s">
        <v>56</v>
      </c>
      <c r="D60" s="16" t="s">
        <v>29</v>
      </c>
      <c r="E60" s="16" t="s">
        <v>24</v>
      </c>
      <c r="F60" s="57">
        <v>199</v>
      </c>
      <c r="G60" s="19">
        <v>44410</v>
      </c>
      <c r="H60" s="18">
        <v>0</v>
      </c>
      <c r="I60" s="84">
        <v>44418</v>
      </c>
      <c r="J60" s="85">
        <v>5563.24</v>
      </c>
      <c r="K60" s="64" t="s">
        <v>49</v>
      </c>
      <c r="L60" s="61"/>
    </row>
    <row r="61" spans="1:12" x14ac:dyDescent="0.25">
      <c r="A61" s="30" t="s">
        <v>45</v>
      </c>
      <c r="B61" s="9">
        <v>0</v>
      </c>
      <c r="C61" s="3" t="s">
        <v>44</v>
      </c>
      <c r="D61" s="30" t="s">
        <v>99</v>
      </c>
      <c r="E61" s="23" t="s">
        <v>43</v>
      </c>
      <c r="F61" s="4" t="s">
        <v>27</v>
      </c>
      <c r="G61" s="32">
        <v>44418</v>
      </c>
      <c r="H61" s="28">
        <v>0</v>
      </c>
      <c r="I61" s="56">
        <v>44418</v>
      </c>
      <c r="J61" s="14">
        <f>10.45*23</f>
        <v>240.35</v>
      </c>
      <c r="K61" s="64" t="s">
        <v>55</v>
      </c>
      <c r="L61" s="61"/>
    </row>
    <row r="62" spans="1:12" x14ac:dyDescent="0.25">
      <c r="A62" s="17" t="s">
        <v>29</v>
      </c>
      <c r="B62" s="21">
        <v>287478.13</v>
      </c>
      <c r="C62" s="50" t="s">
        <v>103</v>
      </c>
      <c r="D62" s="16" t="s">
        <v>29</v>
      </c>
      <c r="E62" s="16" t="s">
        <v>24</v>
      </c>
      <c r="F62" s="57">
        <v>90</v>
      </c>
      <c r="G62" s="19">
        <v>44412</v>
      </c>
      <c r="H62" s="18">
        <v>0</v>
      </c>
      <c r="I62" s="84">
        <v>44419</v>
      </c>
      <c r="J62" s="85">
        <v>179.45</v>
      </c>
      <c r="K62" s="77" t="s">
        <v>48</v>
      </c>
      <c r="L62" s="61"/>
    </row>
    <row r="63" spans="1:12" x14ac:dyDescent="0.25">
      <c r="A63" s="17" t="s">
        <v>29</v>
      </c>
      <c r="B63" s="21">
        <v>287478.13</v>
      </c>
      <c r="C63" s="50" t="s">
        <v>40</v>
      </c>
      <c r="D63" s="16" t="s">
        <v>29</v>
      </c>
      <c r="E63" s="16" t="s">
        <v>24</v>
      </c>
      <c r="F63" s="57">
        <v>87</v>
      </c>
      <c r="G63" s="19">
        <v>44413</v>
      </c>
      <c r="H63" s="18">
        <v>0</v>
      </c>
      <c r="I63" s="84">
        <v>44419</v>
      </c>
      <c r="J63" s="85">
        <v>33244.5</v>
      </c>
      <c r="K63" s="77" t="s">
        <v>48</v>
      </c>
      <c r="L63" s="61"/>
    </row>
    <row r="64" spans="1:12" x14ac:dyDescent="0.25">
      <c r="A64" s="17" t="s">
        <v>29</v>
      </c>
      <c r="B64" s="21">
        <v>287478.13</v>
      </c>
      <c r="C64" s="50" t="s">
        <v>84</v>
      </c>
      <c r="D64" s="16" t="s">
        <v>29</v>
      </c>
      <c r="E64" s="16" t="s">
        <v>24</v>
      </c>
      <c r="F64" s="57">
        <v>772</v>
      </c>
      <c r="G64" s="19">
        <v>44412</v>
      </c>
      <c r="H64" s="18">
        <v>0</v>
      </c>
      <c r="I64" s="84">
        <v>44419</v>
      </c>
      <c r="J64" s="85">
        <v>1407.75</v>
      </c>
      <c r="K64" s="77" t="s">
        <v>48</v>
      </c>
      <c r="L64" s="61"/>
    </row>
    <row r="65" spans="1:12" x14ac:dyDescent="0.25">
      <c r="A65" s="17" t="s">
        <v>29</v>
      </c>
      <c r="B65" s="21">
        <v>287478.13</v>
      </c>
      <c r="C65" s="50" t="s">
        <v>87</v>
      </c>
      <c r="D65" s="16" t="s">
        <v>29</v>
      </c>
      <c r="E65" s="16" t="s">
        <v>24</v>
      </c>
      <c r="F65" s="57">
        <v>1274</v>
      </c>
      <c r="G65" s="19">
        <v>44412</v>
      </c>
      <c r="H65" s="18">
        <v>0</v>
      </c>
      <c r="I65" s="84">
        <v>44419</v>
      </c>
      <c r="J65" s="85">
        <v>938.5</v>
      </c>
      <c r="K65" s="77" t="s">
        <v>48</v>
      </c>
      <c r="L65" s="61"/>
    </row>
    <row r="66" spans="1:12" x14ac:dyDescent="0.25">
      <c r="A66" s="17" t="s">
        <v>29</v>
      </c>
      <c r="B66" s="21">
        <v>287478.13</v>
      </c>
      <c r="C66" s="50" t="s">
        <v>87</v>
      </c>
      <c r="D66" s="16" t="s">
        <v>29</v>
      </c>
      <c r="E66" s="16" t="s">
        <v>24</v>
      </c>
      <c r="F66" s="57">
        <v>1275</v>
      </c>
      <c r="G66" s="19">
        <v>44412</v>
      </c>
      <c r="H66" s="18">
        <v>0</v>
      </c>
      <c r="I66" s="84">
        <v>44419</v>
      </c>
      <c r="J66" s="85">
        <v>1877</v>
      </c>
      <c r="K66" s="64" t="s">
        <v>48</v>
      </c>
      <c r="L66" s="61"/>
    </row>
    <row r="67" spans="1:12" x14ac:dyDescent="0.25">
      <c r="A67" s="30" t="s">
        <v>45</v>
      </c>
      <c r="B67" s="9">
        <v>0</v>
      </c>
      <c r="C67" s="3" t="s">
        <v>44</v>
      </c>
      <c r="D67" s="30" t="s">
        <v>99</v>
      </c>
      <c r="E67" s="23" t="s">
        <v>43</v>
      </c>
      <c r="F67" s="4" t="s">
        <v>27</v>
      </c>
      <c r="G67" s="32">
        <v>44419</v>
      </c>
      <c r="H67" s="28">
        <v>0</v>
      </c>
      <c r="I67" s="56">
        <v>44419</v>
      </c>
      <c r="J67" s="14">
        <f>10.45*3</f>
        <v>31.349999999999998</v>
      </c>
      <c r="K67" s="64" t="s">
        <v>55</v>
      </c>
      <c r="L67" s="61"/>
    </row>
    <row r="68" spans="1:12" x14ac:dyDescent="0.25">
      <c r="A68" s="17" t="s">
        <v>29</v>
      </c>
      <c r="B68" s="21">
        <v>287478.13</v>
      </c>
      <c r="C68" s="50" t="s">
        <v>63</v>
      </c>
      <c r="D68" s="16" t="s">
        <v>29</v>
      </c>
      <c r="E68" s="16" t="s">
        <v>24</v>
      </c>
      <c r="F68" s="57">
        <v>21</v>
      </c>
      <c r="G68" s="19">
        <v>44413</v>
      </c>
      <c r="H68" s="18">
        <v>0</v>
      </c>
      <c r="I68" s="84">
        <v>44420</v>
      </c>
      <c r="J68" s="85">
        <v>1850</v>
      </c>
      <c r="K68" s="64" t="s">
        <v>48</v>
      </c>
      <c r="L68" s="61"/>
    </row>
    <row r="69" spans="1:12" x14ac:dyDescent="0.25">
      <c r="A69" s="17" t="s">
        <v>29</v>
      </c>
      <c r="B69" s="21">
        <v>287478.13</v>
      </c>
      <c r="C69" s="50" t="s">
        <v>73</v>
      </c>
      <c r="D69" s="16" t="s">
        <v>29</v>
      </c>
      <c r="E69" s="16" t="s">
        <v>24</v>
      </c>
      <c r="F69" s="57">
        <v>379</v>
      </c>
      <c r="G69" s="19">
        <v>44413</v>
      </c>
      <c r="H69" s="18">
        <v>0</v>
      </c>
      <c r="I69" s="84">
        <v>44420</v>
      </c>
      <c r="J69" s="85">
        <v>1500</v>
      </c>
      <c r="K69" s="64" t="s">
        <v>48</v>
      </c>
      <c r="L69" s="61"/>
    </row>
    <row r="70" spans="1:12" x14ac:dyDescent="0.25">
      <c r="A70" s="30" t="s">
        <v>45</v>
      </c>
      <c r="B70" s="9">
        <v>0</v>
      </c>
      <c r="C70" s="3" t="s">
        <v>44</v>
      </c>
      <c r="D70" s="30" t="s">
        <v>99</v>
      </c>
      <c r="E70" s="23" t="s">
        <v>43</v>
      </c>
      <c r="F70" s="4" t="s">
        <v>27</v>
      </c>
      <c r="G70" s="32">
        <v>44420</v>
      </c>
      <c r="H70" s="28">
        <v>0</v>
      </c>
      <c r="I70" s="56">
        <v>44420</v>
      </c>
      <c r="J70" s="14">
        <f>10.45*2</f>
        <v>20.9</v>
      </c>
      <c r="K70" s="64" t="s">
        <v>55</v>
      </c>
      <c r="L70" s="61"/>
    </row>
    <row r="71" spans="1:12" x14ac:dyDescent="0.25">
      <c r="A71" s="17" t="s">
        <v>29</v>
      </c>
      <c r="B71" s="21">
        <v>287478.13</v>
      </c>
      <c r="C71" s="50" t="s">
        <v>76</v>
      </c>
      <c r="D71" s="16" t="s">
        <v>29</v>
      </c>
      <c r="E71" s="16" t="s">
        <v>24</v>
      </c>
      <c r="F71" s="57">
        <v>444</v>
      </c>
      <c r="G71" s="19">
        <v>44414</v>
      </c>
      <c r="H71" s="18">
        <v>0</v>
      </c>
      <c r="I71" s="84">
        <v>44421</v>
      </c>
      <c r="J71" s="85">
        <v>450.48</v>
      </c>
      <c r="K71" s="64" t="s">
        <v>48</v>
      </c>
      <c r="L71" s="61"/>
    </row>
    <row r="72" spans="1:12" x14ac:dyDescent="0.25">
      <c r="A72" s="17" t="s">
        <v>29</v>
      </c>
      <c r="B72" s="21">
        <v>287478.13</v>
      </c>
      <c r="C72" s="50" t="s">
        <v>57</v>
      </c>
      <c r="D72" s="16" t="s">
        <v>29</v>
      </c>
      <c r="E72" s="16" t="s">
        <v>24</v>
      </c>
      <c r="F72" s="57">
        <v>364</v>
      </c>
      <c r="G72" s="19">
        <v>44414</v>
      </c>
      <c r="H72" s="18">
        <v>0</v>
      </c>
      <c r="I72" s="29">
        <v>44421</v>
      </c>
      <c r="J72" s="85">
        <v>4867.84</v>
      </c>
      <c r="K72" s="64" t="s">
        <v>49</v>
      </c>
      <c r="L72" s="61"/>
    </row>
    <row r="73" spans="1:12" x14ac:dyDescent="0.25">
      <c r="A73" s="30" t="s">
        <v>45</v>
      </c>
      <c r="B73" s="9">
        <v>0</v>
      </c>
      <c r="C73" s="3" t="s">
        <v>44</v>
      </c>
      <c r="D73" s="30" t="s">
        <v>99</v>
      </c>
      <c r="E73" s="23" t="s">
        <v>43</v>
      </c>
      <c r="F73" s="4" t="s">
        <v>27</v>
      </c>
      <c r="G73" s="32">
        <v>44421</v>
      </c>
      <c r="H73" s="28">
        <v>0</v>
      </c>
      <c r="I73" s="56">
        <v>44421</v>
      </c>
      <c r="J73" s="14">
        <f>10.45*2</f>
        <v>20.9</v>
      </c>
      <c r="K73" s="64" t="s">
        <v>55</v>
      </c>
      <c r="L73" s="61"/>
    </row>
    <row r="74" spans="1:12" x14ac:dyDescent="0.25">
      <c r="A74" s="17" t="s">
        <v>29</v>
      </c>
      <c r="B74" s="21">
        <v>287478.13</v>
      </c>
      <c r="C74" s="53" t="s">
        <v>67</v>
      </c>
      <c r="D74" s="16" t="s">
        <v>29</v>
      </c>
      <c r="E74" s="53" t="s">
        <v>24</v>
      </c>
      <c r="F74" s="52">
        <v>112</v>
      </c>
      <c r="G74" s="29">
        <v>44417</v>
      </c>
      <c r="H74" s="28">
        <v>0</v>
      </c>
      <c r="I74" s="29">
        <v>44424</v>
      </c>
      <c r="J74" s="85">
        <v>740.98</v>
      </c>
      <c r="K74" s="64" t="s">
        <v>49</v>
      </c>
      <c r="L74" s="61"/>
    </row>
    <row r="75" spans="1:12" x14ac:dyDescent="0.25">
      <c r="A75" s="17" t="s">
        <v>29</v>
      </c>
      <c r="B75" s="21">
        <v>287478.13</v>
      </c>
      <c r="C75" s="53" t="s">
        <v>77</v>
      </c>
      <c r="D75" s="16" t="s">
        <v>29</v>
      </c>
      <c r="E75" s="53" t="s">
        <v>24</v>
      </c>
      <c r="F75" s="52">
        <v>437</v>
      </c>
      <c r="G75" s="29">
        <v>44417</v>
      </c>
      <c r="H75" s="28">
        <v>0</v>
      </c>
      <c r="I75" s="29">
        <v>44424</v>
      </c>
      <c r="J75" s="85">
        <v>1407.75</v>
      </c>
      <c r="K75" s="64" t="s">
        <v>48</v>
      </c>
      <c r="L75" s="61"/>
    </row>
    <row r="76" spans="1:12" x14ac:dyDescent="0.25">
      <c r="A76" s="30" t="s">
        <v>45</v>
      </c>
      <c r="B76" s="9">
        <v>0</v>
      </c>
      <c r="C76" s="3" t="s">
        <v>44</v>
      </c>
      <c r="D76" s="30" t="s">
        <v>99</v>
      </c>
      <c r="E76" s="23" t="s">
        <v>43</v>
      </c>
      <c r="F76" s="4" t="s">
        <v>27</v>
      </c>
      <c r="G76" s="32">
        <v>44424</v>
      </c>
      <c r="H76" s="28">
        <v>0</v>
      </c>
      <c r="I76" s="56">
        <v>44424</v>
      </c>
      <c r="J76" s="14">
        <f>10.45+27.33</f>
        <v>37.78</v>
      </c>
      <c r="K76" s="64" t="s">
        <v>55</v>
      </c>
      <c r="L76" s="61"/>
    </row>
    <row r="77" spans="1:12" x14ac:dyDescent="0.25">
      <c r="A77" s="17" t="s">
        <v>29</v>
      </c>
      <c r="B77" s="21">
        <v>287478.13</v>
      </c>
      <c r="C77" s="53" t="s">
        <v>93</v>
      </c>
      <c r="D77" s="16" t="s">
        <v>29</v>
      </c>
      <c r="E77" s="53" t="s">
        <v>24</v>
      </c>
      <c r="F77" s="52">
        <v>16</v>
      </c>
      <c r="G77" s="29">
        <v>44410</v>
      </c>
      <c r="H77" s="28">
        <v>0</v>
      </c>
      <c r="I77" s="29">
        <v>44425</v>
      </c>
      <c r="J77" s="85">
        <v>740.98</v>
      </c>
      <c r="K77" s="64" t="s">
        <v>49</v>
      </c>
      <c r="L77" s="61"/>
    </row>
    <row r="78" spans="1:12" x14ac:dyDescent="0.25">
      <c r="A78" s="17" t="s">
        <v>29</v>
      </c>
      <c r="B78" s="21">
        <v>287478.13</v>
      </c>
      <c r="C78" s="23" t="s">
        <v>95</v>
      </c>
      <c r="D78" s="16" t="s">
        <v>29</v>
      </c>
      <c r="E78" s="16" t="s">
        <v>24</v>
      </c>
      <c r="F78" s="55">
        <v>99</v>
      </c>
      <c r="G78" s="32">
        <v>44418</v>
      </c>
      <c r="H78" s="28">
        <v>0</v>
      </c>
      <c r="I78" s="56">
        <v>44425</v>
      </c>
      <c r="J78" s="14">
        <v>9150.3700000000008</v>
      </c>
      <c r="K78" s="64" t="s">
        <v>48</v>
      </c>
      <c r="L78" s="61"/>
    </row>
    <row r="79" spans="1:12" x14ac:dyDescent="0.25">
      <c r="A79" s="30" t="s">
        <v>45</v>
      </c>
      <c r="B79" s="9">
        <v>0</v>
      </c>
      <c r="C79" s="3" t="s">
        <v>44</v>
      </c>
      <c r="D79" s="30" t="s">
        <v>99</v>
      </c>
      <c r="E79" s="23" t="s">
        <v>43</v>
      </c>
      <c r="F79" s="4" t="s">
        <v>27</v>
      </c>
      <c r="G79" s="32">
        <v>44425</v>
      </c>
      <c r="H79" s="28">
        <v>0</v>
      </c>
      <c r="I79" s="56">
        <v>44425</v>
      </c>
      <c r="J79" s="14">
        <f>10.45*2</f>
        <v>20.9</v>
      </c>
      <c r="K79" s="64" t="s">
        <v>55</v>
      </c>
      <c r="L79" s="61"/>
    </row>
    <row r="80" spans="1:12" x14ac:dyDescent="0.25">
      <c r="A80" s="17" t="s">
        <v>29</v>
      </c>
      <c r="B80" s="21">
        <v>287478.13</v>
      </c>
      <c r="C80" s="23" t="s">
        <v>58</v>
      </c>
      <c r="D80" s="16" t="s">
        <v>29</v>
      </c>
      <c r="E80" s="16" t="s">
        <v>24</v>
      </c>
      <c r="F80" s="55">
        <v>212</v>
      </c>
      <c r="G80" s="32">
        <v>44420</v>
      </c>
      <c r="H80" s="28">
        <v>0</v>
      </c>
      <c r="I80" s="56">
        <v>44426</v>
      </c>
      <c r="J80" s="14">
        <v>1500</v>
      </c>
      <c r="K80" s="64" t="s">
        <v>48</v>
      </c>
      <c r="L80" s="61"/>
    </row>
    <row r="81" spans="1:12" x14ac:dyDescent="0.25">
      <c r="A81" s="17" t="s">
        <v>29</v>
      </c>
      <c r="B81" s="21">
        <v>287478.13</v>
      </c>
      <c r="C81" s="23" t="s">
        <v>65</v>
      </c>
      <c r="D81" s="16" t="s">
        <v>29</v>
      </c>
      <c r="E81" s="16" t="s">
        <v>24</v>
      </c>
      <c r="F81" s="55">
        <v>88</v>
      </c>
      <c r="G81" s="32">
        <v>44419</v>
      </c>
      <c r="H81" s="28">
        <v>0</v>
      </c>
      <c r="I81" s="56">
        <v>44426</v>
      </c>
      <c r="J81" s="14">
        <v>1480</v>
      </c>
      <c r="K81" s="78" t="s">
        <v>48</v>
      </c>
      <c r="L81" s="61"/>
    </row>
    <row r="82" spans="1:12" x14ac:dyDescent="0.25">
      <c r="A82" s="17" t="s">
        <v>29</v>
      </c>
      <c r="B82" s="21">
        <v>287478.13</v>
      </c>
      <c r="C82" s="53" t="s">
        <v>104</v>
      </c>
      <c r="D82" s="16" t="s">
        <v>29</v>
      </c>
      <c r="E82" s="53" t="s">
        <v>24</v>
      </c>
      <c r="F82" s="52">
        <v>20213</v>
      </c>
      <c r="G82" s="29">
        <v>44425</v>
      </c>
      <c r="H82" s="28">
        <v>0</v>
      </c>
      <c r="I82" s="29">
        <v>44426</v>
      </c>
      <c r="J82" s="85">
        <v>9910.56</v>
      </c>
      <c r="K82" s="78" t="s">
        <v>48</v>
      </c>
      <c r="L82" s="61"/>
    </row>
    <row r="83" spans="1:12" x14ac:dyDescent="0.25">
      <c r="A83" s="17" t="s">
        <v>29</v>
      </c>
      <c r="B83" s="21">
        <v>287478.13</v>
      </c>
      <c r="C83" s="53" t="s">
        <v>81</v>
      </c>
      <c r="D83" s="16" t="s">
        <v>29</v>
      </c>
      <c r="E83" s="53" t="s">
        <v>24</v>
      </c>
      <c r="F83" s="52">
        <v>654</v>
      </c>
      <c r="G83" s="29">
        <v>44417</v>
      </c>
      <c r="H83" s="28">
        <v>0</v>
      </c>
      <c r="I83" s="29">
        <v>44426</v>
      </c>
      <c r="J83" s="85">
        <v>938.5</v>
      </c>
      <c r="K83" s="78" t="s">
        <v>48</v>
      </c>
      <c r="L83" s="61"/>
    </row>
    <row r="84" spans="1:12" x14ac:dyDescent="0.25">
      <c r="A84" s="30" t="s">
        <v>45</v>
      </c>
      <c r="B84" s="9">
        <v>0</v>
      </c>
      <c r="C84" s="3" t="s">
        <v>44</v>
      </c>
      <c r="D84" s="30" t="s">
        <v>99</v>
      </c>
      <c r="E84" s="23" t="s">
        <v>43</v>
      </c>
      <c r="F84" s="4" t="s">
        <v>27</v>
      </c>
      <c r="G84" s="32">
        <v>44426</v>
      </c>
      <c r="H84" s="28">
        <v>0</v>
      </c>
      <c r="I84" s="56">
        <v>44426</v>
      </c>
      <c r="J84" s="14">
        <f>19.29+10.45</f>
        <v>29.74</v>
      </c>
      <c r="K84" s="64" t="s">
        <v>55</v>
      </c>
      <c r="L84" s="61"/>
    </row>
    <row r="85" spans="1:12" x14ac:dyDescent="0.25">
      <c r="A85" s="51" t="s">
        <v>54</v>
      </c>
      <c r="B85" s="9">
        <v>244767.48</v>
      </c>
      <c r="C85" s="54" t="s">
        <v>53</v>
      </c>
      <c r="D85" s="16" t="s">
        <v>25</v>
      </c>
      <c r="E85" s="10" t="s">
        <v>24</v>
      </c>
      <c r="F85" s="27" t="s">
        <v>106</v>
      </c>
      <c r="G85" s="11">
        <v>44386</v>
      </c>
      <c r="H85" s="12">
        <v>0</v>
      </c>
      <c r="I85" s="86">
        <v>44427</v>
      </c>
      <c r="J85" s="87">
        <v>39200</v>
      </c>
      <c r="K85" s="64" t="s">
        <v>48</v>
      </c>
      <c r="L85" s="61"/>
    </row>
    <row r="86" spans="1:12" x14ac:dyDescent="0.25">
      <c r="A86" s="51" t="s">
        <v>54</v>
      </c>
      <c r="B86" s="9">
        <v>244767.48</v>
      </c>
      <c r="C86" s="54" t="s">
        <v>53</v>
      </c>
      <c r="D86" s="16" t="s">
        <v>25</v>
      </c>
      <c r="E86" s="10" t="s">
        <v>24</v>
      </c>
      <c r="F86" s="27" t="s">
        <v>105</v>
      </c>
      <c r="G86" s="11">
        <v>44386</v>
      </c>
      <c r="H86" s="12">
        <v>0</v>
      </c>
      <c r="I86" s="86">
        <v>44427</v>
      </c>
      <c r="J86" s="87">
        <v>39200</v>
      </c>
      <c r="K86" s="64" t="s">
        <v>48</v>
      </c>
      <c r="L86" s="61"/>
    </row>
    <row r="87" spans="1:12" x14ac:dyDescent="0.25">
      <c r="A87" s="51" t="s">
        <v>54</v>
      </c>
      <c r="B87" s="9">
        <v>244767.48</v>
      </c>
      <c r="C87" s="23" t="s">
        <v>108</v>
      </c>
      <c r="D87" s="16" t="s">
        <v>25</v>
      </c>
      <c r="E87" s="16" t="s">
        <v>24</v>
      </c>
      <c r="F87" s="55" t="s">
        <v>107</v>
      </c>
      <c r="G87" s="32">
        <v>44398</v>
      </c>
      <c r="H87" s="28">
        <v>0</v>
      </c>
      <c r="I87" s="56">
        <v>44427</v>
      </c>
      <c r="J87" s="14">
        <v>12600</v>
      </c>
      <c r="K87" s="64" t="s">
        <v>48</v>
      </c>
      <c r="L87" s="61"/>
    </row>
    <row r="88" spans="1:12" x14ac:dyDescent="0.25">
      <c r="A88" s="51" t="s">
        <v>54</v>
      </c>
      <c r="B88" s="9">
        <v>244767.48</v>
      </c>
      <c r="C88" s="23" t="s">
        <v>108</v>
      </c>
      <c r="D88" s="16" t="s">
        <v>25</v>
      </c>
      <c r="E88" s="16" t="s">
        <v>24</v>
      </c>
      <c r="F88" s="55" t="s">
        <v>109</v>
      </c>
      <c r="G88" s="32">
        <v>44398</v>
      </c>
      <c r="H88" s="28">
        <v>0</v>
      </c>
      <c r="I88" s="56">
        <v>44427</v>
      </c>
      <c r="J88" s="14">
        <v>12600</v>
      </c>
      <c r="K88" s="64" t="s">
        <v>49</v>
      </c>
      <c r="L88" s="61"/>
    </row>
    <row r="89" spans="1:12" x14ac:dyDescent="0.25">
      <c r="A89" s="51" t="s">
        <v>54</v>
      </c>
      <c r="B89" s="9">
        <v>244767.48</v>
      </c>
      <c r="C89" s="16" t="s">
        <v>111</v>
      </c>
      <c r="D89" s="16" t="s">
        <v>25</v>
      </c>
      <c r="E89" s="16" t="s">
        <v>24</v>
      </c>
      <c r="F89" s="13" t="s">
        <v>110</v>
      </c>
      <c r="G89" s="20">
        <v>44400</v>
      </c>
      <c r="H89" s="28">
        <v>0</v>
      </c>
      <c r="I89" s="56">
        <v>44427</v>
      </c>
      <c r="J89" s="14">
        <v>5550</v>
      </c>
      <c r="K89" s="64" t="s">
        <v>48</v>
      </c>
      <c r="L89" s="61"/>
    </row>
    <row r="90" spans="1:12" x14ac:dyDescent="0.25">
      <c r="A90" s="51" t="s">
        <v>54</v>
      </c>
      <c r="B90" s="9">
        <v>244767.48</v>
      </c>
      <c r="C90" s="16" t="s">
        <v>111</v>
      </c>
      <c r="D90" s="16" t="s">
        <v>25</v>
      </c>
      <c r="E90" s="16" t="s">
        <v>24</v>
      </c>
      <c r="F90" s="13" t="s">
        <v>112</v>
      </c>
      <c r="G90" s="20">
        <v>44400</v>
      </c>
      <c r="H90" s="28">
        <v>0</v>
      </c>
      <c r="I90" s="56">
        <v>44427</v>
      </c>
      <c r="J90" s="14">
        <v>5550</v>
      </c>
      <c r="K90" s="64" t="s">
        <v>48</v>
      </c>
      <c r="L90" s="61"/>
    </row>
    <row r="91" spans="1:12" x14ac:dyDescent="0.25">
      <c r="A91" s="51" t="s">
        <v>54</v>
      </c>
      <c r="B91" s="9">
        <v>244767.48</v>
      </c>
      <c r="C91" s="23" t="s">
        <v>114</v>
      </c>
      <c r="D91" s="16" t="s">
        <v>25</v>
      </c>
      <c r="E91" s="16" t="s">
        <v>24</v>
      </c>
      <c r="F91" s="55" t="s">
        <v>113</v>
      </c>
      <c r="G91" s="32">
        <v>44400</v>
      </c>
      <c r="H91" s="28">
        <v>0</v>
      </c>
      <c r="I91" s="56">
        <v>44427</v>
      </c>
      <c r="J91" s="14">
        <v>5375</v>
      </c>
      <c r="K91" s="64" t="s">
        <v>48</v>
      </c>
      <c r="L91" s="61"/>
    </row>
    <row r="92" spans="1:12" x14ac:dyDescent="0.25">
      <c r="A92" s="51" t="s">
        <v>54</v>
      </c>
      <c r="B92" s="9">
        <v>244767.48</v>
      </c>
      <c r="C92" s="23" t="s">
        <v>114</v>
      </c>
      <c r="D92" s="16" t="s">
        <v>25</v>
      </c>
      <c r="E92" s="16" t="s">
        <v>24</v>
      </c>
      <c r="F92" s="55" t="s">
        <v>115</v>
      </c>
      <c r="G92" s="32">
        <v>44400</v>
      </c>
      <c r="H92" s="28">
        <v>0</v>
      </c>
      <c r="I92" s="56">
        <v>44427</v>
      </c>
      <c r="J92" s="14">
        <v>5375</v>
      </c>
      <c r="K92" s="64" t="s">
        <v>48</v>
      </c>
      <c r="L92" s="61"/>
    </row>
    <row r="93" spans="1:12" x14ac:dyDescent="0.25">
      <c r="A93" s="51" t="s">
        <v>54</v>
      </c>
      <c r="B93" s="9">
        <v>244767.48</v>
      </c>
      <c r="C93" s="23" t="s">
        <v>42</v>
      </c>
      <c r="D93" s="16" t="s">
        <v>25</v>
      </c>
      <c r="E93" s="16" t="s">
        <v>24</v>
      </c>
      <c r="F93" s="22">
        <v>418789</v>
      </c>
      <c r="G93" s="32">
        <v>44400</v>
      </c>
      <c r="H93" s="28">
        <v>0</v>
      </c>
      <c r="I93" s="56">
        <v>44427</v>
      </c>
      <c r="J93" s="76">
        <v>9268</v>
      </c>
      <c r="K93" s="64" t="s">
        <v>48</v>
      </c>
      <c r="L93" s="61"/>
    </row>
    <row r="94" spans="1:12" x14ac:dyDescent="0.25">
      <c r="A94" s="51" t="s">
        <v>54</v>
      </c>
      <c r="B94" s="9">
        <v>244767.48</v>
      </c>
      <c r="C94" s="23" t="s">
        <v>42</v>
      </c>
      <c r="D94" s="16" t="s">
        <v>25</v>
      </c>
      <c r="E94" s="16" t="s">
        <v>24</v>
      </c>
      <c r="F94" s="22">
        <v>421094</v>
      </c>
      <c r="G94" s="32">
        <v>44404</v>
      </c>
      <c r="H94" s="28">
        <v>0</v>
      </c>
      <c r="I94" s="56">
        <v>44427</v>
      </c>
      <c r="J94" s="76">
        <v>9268</v>
      </c>
      <c r="K94" s="64" t="s">
        <v>48</v>
      </c>
      <c r="L94" s="61"/>
    </row>
    <row r="95" spans="1:12" x14ac:dyDescent="0.25">
      <c r="A95" s="51" t="s">
        <v>54</v>
      </c>
      <c r="B95" s="9">
        <v>244767.48</v>
      </c>
      <c r="C95" s="23" t="s">
        <v>116</v>
      </c>
      <c r="D95" s="16" t="s">
        <v>25</v>
      </c>
      <c r="E95" s="16" t="s">
        <v>24</v>
      </c>
      <c r="F95" s="55">
        <v>152327</v>
      </c>
      <c r="G95" s="32">
        <v>44400</v>
      </c>
      <c r="H95" s="28">
        <v>0</v>
      </c>
      <c r="I95" s="56">
        <v>44427</v>
      </c>
      <c r="J95" s="14">
        <v>10917</v>
      </c>
      <c r="K95" s="64" t="s">
        <v>52</v>
      </c>
      <c r="L95" s="61"/>
    </row>
    <row r="96" spans="1:12" x14ac:dyDescent="0.25">
      <c r="A96" s="51" t="s">
        <v>54</v>
      </c>
      <c r="B96" s="9">
        <v>244767.48</v>
      </c>
      <c r="C96" s="23" t="s">
        <v>108</v>
      </c>
      <c r="D96" s="16" t="s">
        <v>25</v>
      </c>
      <c r="E96" s="16" t="s">
        <v>24</v>
      </c>
      <c r="F96" s="55" t="s">
        <v>117</v>
      </c>
      <c r="G96" s="32">
        <v>44407</v>
      </c>
      <c r="H96" s="28">
        <v>0</v>
      </c>
      <c r="I96" s="56">
        <v>44427</v>
      </c>
      <c r="J96" s="14">
        <v>43400</v>
      </c>
      <c r="K96" s="64" t="s">
        <v>48</v>
      </c>
      <c r="L96" s="61"/>
    </row>
    <row r="97" spans="1:12" x14ac:dyDescent="0.25">
      <c r="A97" s="51" t="s">
        <v>54</v>
      </c>
      <c r="B97" s="9">
        <v>244767.48</v>
      </c>
      <c r="C97" s="23" t="s">
        <v>108</v>
      </c>
      <c r="D97" s="16" t="s">
        <v>25</v>
      </c>
      <c r="E97" s="16" t="s">
        <v>24</v>
      </c>
      <c r="F97" s="55" t="s">
        <v>118</v>
      </c>
      <c r="G97" s="32">
        <v>44407</v>
      </c>
      <c r="H97" s="28">
        <v>0</v>
      </c>
      <c r="I97" s="56">
        <v>44427</v>
      </c>
      <c r="J97" s="14">
        <v>43400</v>
      </c>
      <c r="K97" s="64" t="s">
        <v>48</v>
      </c>
      <c r="L97" s="61"/>
    </row>
    <row r="98" spans="1:12" x14ac:dyDescent="0.25">
      <c r="A98" s="30" t="s">
        <v>45</v>
      </c>
      <c r="B98" s="9">
        <v>0</v>
      </c>
      <c r="C98" s="3" t="s">
        <v>44</v>
      </c>
      <c r="D98" s="30" t="s">
        <v>99</v>
      </c>
      <c r="E98" s="23" t="s">
        <v>43</v>
      </c>
      <c r="F98" s="4" t="s">
        <v>27</v>
      </c>
      <c r="G98" s="32">
        <v>44427</v>
      </c>
      <c r="H98" s="28">
        <v>0</v>
      </c>
      <c r="I98" s="56">
        <v>44427</v>
      </c>
      <c r="J98" s="14">
        <v>10</v>
      </c>
      <c r="K98" s="64" t="s">
        <v>55</v>
      </c>
      <c r="L98" s="61"/>
    </row>
    <row r="99" spans="1:12" x14ac:dyDescent="0.25">
      <c r="A99" s="17" t="s">
        <v>29</v>
      </c>
      <c r="B99" s="21">
        <v>287478.13</v>
      </c>
      <c r="C99" s="3" t="s">
        <v>95</v>
      </c>
      <c r="D99" s="30" t="s">
        <v>29</v>
      </c>
      <c r="E99" s="23" t="s">
        <v>24</v>
      </c>
      <c r="F99" s="4" t="s">
        <v>119</v>
      </c>
      <c r="G99" s="32">
        <v>44427</v>
      </c>
      <c r="H99" s="28">
        <v>0</v>
      </c>
      <c r="I99" s="56">
        <v>44431</v>
      </c>
      <c r="J99" s="14">
        <v>185</v>
      </c>
      <c r="K99" s="64" t="s">
        <v>48</v>
      </c>
      <c r="L99" s="61"/>
    </row>
    <row r="100" spans="1:12" x14ac:dyDescent="0.25">
      <c r="A100" s="30" t="s">
        <v>45</v>
      </c>
      <c r="B100" s="9">
        <v>0</v>
      </c>
      <c r="C100" s="3" t="s">
        <v>44</v>
      </c>
      <c r="D100" s="30" t="s">
        <v>99</v>
      </c>
      <c r="E100" s="23" t="s">
        <v>43</v>
      </c>
      <c r="F100" s="4" t="s">
        <v>27</v>
      </c>
      <c r="G100" s="32">
        <v>44431</v>
      </c>
      <c r="H100" s="28">
        <v>0</v>
      </c>
      <c r="I100" s="56">
        <v>44431</v>
      </c>
      <c r="J100" s="14">
        <v>10.45</v>
      </c>
      <c r="K100" s="64" t="s">
        <v>55</v>
      </c>
      <c r="L100" s="61"/>
    </row>
    <row r="101" spans="1:12" x14ac:dyDescent="0.25">
      <c r="A101" s="17" t="s">
        <v>29</v>
      </c>
      <c r="B101" s="21">
        <v>287478.13</v>
      </c>
      <c r="C101" s="3" t="s">
        <v>71</v>
      </c>
      <c r="D101" s="30" t="s">
        <v>29</v>
      </c>
      <c r="E101" s="23" t="s">
        <v>24</v>
      </c>
      <c r="F101" s="4" t="s">
        <v>120</v>
      </c>
      <c r="G101" s="32">
        <v>44424</v>
      </c>
      <c r="H101" s="28">
        <v>0</v>
      </c>
      <c r="I101" s="56">
        <v>44433</v>
      </c>
      <c r="J101" s="14">
        <v>3650.32</v>
      </c>
      <c r="K101" s="64" t="s">
        <v>48</v>
      </c>
      <c r="L101" s="61"/>
    </row>
    <row r="102" spans="1:12" x14ac:dyDescent="0.25">
      <c r="A102" s="17" t="s">
        <v>29</v>
      </c>
      <c r="B102" s="21">
        <v>287478.13</v>
      </c>
      <c r="C102" s="3" t="s">
        <v>91</v>
      </c>
      <c r="D102" s="30" t="s">
        <v>29</v>
      </c>
      <c r="E102" s="23" t="s">
        <v>24</v>
      </c>
      <c r="F102" s="4" t="s">
        <v>121</v>
      </c>
      <c r="G102" s="32">
        <v>44424</v>
      </c>
      <c r="H102" s="28">
        <v>0</v>
      </c>
      <c r="I102" s="56">
        <v>44433</v>
      </c>
      <c r="J102" s="14">
        <v>1109.8800000000001</v>
      </c>
      <c r="K102" s="64" t="s">
        <v>48</v>
      </c>
      <c r="L102" s="61"/>
    </row>
    <row r="103" spans="1:12" x14ac:dyDescent="0.25">
      <c r="A103" s="17" t="s">
        <v>29</v>
      </c>
      <c r="B103" s="21">
        <v>287478.13</v>
      </c>
      <c r="C103" s="3" t="s">
        <v>80</v>
      </c>
      <c r="D103" s="30" t="s">
        <v>29</v>
      </c>
      <c r="E103" s="23" t="s">
        <v>24</v>
      </c>
      <c r="F103" s="4" t="s">
        <v>122</v>
      </c>
      <c r="G103" s="32">
        <v>44426</v>
      </c>
      <c r="H103" s="28">
        <v>0</v>
      </c>
      <c r="I103" s="56">
        <v>44433</v>
      </c>
      <c r="J103" s="14">
        <v>1126.2</v>
      </c>
      <c r="K103" s="64" t="s">
        <v>51</v>
      </c>
      <c r="L103" s="61"/>
    </row>
    <row r="104" spans="1:12" x14ac:dyDescent="0.25">
      <c r="A104" s="17" t="s">
        <v>29</v>
      </c>
      <c r="B104" s="21">
        <v>287478.13</v>
      </c>
      <c r="C104" s="3" t="s">
        <v>96</v>
      </c>
      <c r="D104" s="30" t="s">
        <v>29</v>
      </c>
      <c r="E104" s="23" t="s">
        <v>24</v>
      </c>
      <c r="F104" s="4" t="s">
        <v>123</v>
      </c>
      <c r="G104" s="32">
        <v>44424</v>
      </c>
      <c r="H104" s="28">
        <v>0</v>
      </c>
      <c r="I104" s="56">
        <v>44433</v>
      </c>
      <c r="J104" s="14">
        <v>4044.96</v>
      </c>
      <c r="K104" s="64" t="s">
        <v>48</v>
      </c>
      <c r="L104" s="61"/>
    </row>
    <row r="105" spans="1:12" x14ac:dyDescent="0.25">
      <c r="A105" s="17" t="s">
        <v>29</v>
      </c>
      <c r="B105" s="21">
        <v>287478.13</v>
      </c>
      <c r="C105" s="3" t="s">
        <v>60</v>
      </c>
      <c r="D105" s="30" t="s">
        <v>29</v>
      </c>
      <c r="E105" s="23" t="s">
        <v>24</v>
      </c>
      <c r="F105" s="4" t="s">
        <v>124</v>
      </c>
      <c r="G105" s="32">
        <v>44433</v>
      </c>
      <c r="H105" s="28">
        <v>0</v>
      </c>
      <c r="I105" s="56">
        <v>44433</v>
      </c>
      <c r="J105" s="14">
        <v>373.9</v>
      </c>
      <c r="K105" s="64" t="s">
        <v>48</v>
      </c>
      <c r="L105" s="61"/>
    </row>
    <row r="106" spans="1:12" x14ac:dyDescent="0.25">
      <c r="A106" s="17" t="s">
        <v>29</v>
      </c>
      <c r="B106" s="21">
        <v>287478.13</v>
      </c>
      <c r="C106" s="3" t="s">
        <v>69</v>
      </c>
      <c r="D106" s="30" t="s">
        <v>29</v>
      </c>
      <c r="E106" s="23" t="s">
        <v>24</v>
      </c>
      <c r="F106" s="4" t="s">
        <v>125</v>
      </c>
      <c r="G106" s="32">
        <v>44424</v>
      </c>
      <c r="H106" s="28">
        <v>0</v>
      </c>
      <c r="I106" s="56">
        <v>44433</v>
      </c>
      <c r="J106" s="14">
        <v>9385</v>
      </c>
      <c r="K106" s="64" t="s">
        <v>52</v>
      </c>
      <c r="L106" s="61"/>
    </row>
    <row r="107" spans="1:12" x14ac:dyDescent="0.25">
      <c r="A107" s="17" t="s">
        <v>29</v>
      </c>
      <c r="B107" s="21">
        <v>287478.13</v>
      </c>
      <c r="C107" s="3" t="s">
        <v>70</v>
      </c>
      <c r="D107" s="30" t="s">
        <v>29</v>
      </c>
      <c r="E107" s="23" t="s">
        <v>24</v>
      </c>
      <c r="F107" s="4" t="s">
        <v>126</v>
      </c>
      <c r="G107" s="32">
        <v>44424</v>
      </c>
      <c r="H107" s="28">
        <v>0</v>
      </c>
      <c r="I107" s="56">
        <v>44433</v>
      </c>
      <c r="J107" s="14">
        <v>5109.6099999999997</v>
      </c>
      <c r="K107" s="64" t="s">
        <v>48</v>
      </c>
      <c r="L107" s="61"/>
    </row>
    <row r="108" spans="1:12" x14ac:dyDescent="0.25">
      <c r="A108" s="17" t="s">
        <v>29</v>
      </c>
      <c r="B108" s="21">
        <v>287478.13</v>
      </c>
      <c r="C108" s="3" t="s">
        <v>30</v>
      </c>
      <c r="D108" s="30" t="s">
        <v>29</v>
      </c>
      <c r="E108" s="23" t="s">
        <v>24</v>
      </c>
      <c r="F108" s="4" t="s">
        <v>127</v>
      </c>
      <c r="G108" s="32">
        <v>44425</v>
      </c>
      <c r="H108" s="28">
        <v>0</v>
      </c>
      <c r="I108" s="56">
        <v>44433</v>
      </c>
      <c r="J108" s="14">
        <v>5876.68</v>
      </c>
      <c r="K108" s="64" t="s">
        <v>48</v>
      </c>
      <c r="L108" s="61"/>
    </row>
    <row r="109" spans="1:12" x14ac:dyDescent="0.25">
      <c r="A109" s="17" t="s">
        <v>29</v>
      </c>
      <c r="B109" s="21">
        <v>287478.13</v>
      </c>
      <c r="C109" s="3" t="s">
        <v>78</v>
      </c>
      <c r="D109" s="30" t="s">
        <v>29</v>
      </c>
      <c r="E109" s="23" t="s">
        <v>24</v>
      </c>
      <c r="F109" s="4" t="s">
        <v>128</v>
      </c>
      <c r="G109" s="32">
        <v>44421</v>
      </c>
      <c r="H109" s="28">
        <v>0</v>
      </c>
      <c r="I109" s="56">
        <v>44433</v>
      </c>
      <c r="J109" s="14">
        <v>7658.16</v>
      </c>
      <c r="K109" s="64" t="s">
        <v>51</v>
      </c>
      <c r="L109" s="61"/>
    </row>
    <row r="110" spans="1:12" x14ac:dyDescent="0.25">
      <c r="A110" s="17" t="s">
        <v>29</v>
      </c>
      <c r="B110" s="21">
        <v>287478.13</v>
      </c>
      <c r="C110" s="3" t="s">
        <v>83</v>
      </c>
      <c r="D110" s="30" t="s">
        <v>29</v>
      </c>
      <c r="E110" s="23" t="s">
        <v>24</v>
      </c>
      <c r="F110" s="4" t="s">
        <v>129</v>
      </c>
      <c r="G110" s="32">
        <v>44424</v>
      </c>
      <c r="H110" s="28">
        <v>0</v>
      </c>
      <c r="I110" s="56">
        <v>44433</v>
      </c>
      <c r="J110" s="14">
        <v>2749.96</v>
      </c>
      <c r="K110" s="64" t="s">
        <v>48</v>
      </c>
      <c r="L110" s="61"/>
    </row>
    <row r="111" spans="1:12" x14ac:dyDescent="0.25">
      <c r="A111" s="17" t="s">
        <v>29</v>
      </c>
      <c r="B111" s="21">
        <v>287478.13</v>
      </c>
      <c r="C111" s="3" t="s">
        <v>85</v>
      </c>
      <c r="D111" s="30" t="s">
        <v>29</v>
      </c>
      <c r="E111" s="23" t="s">
        <v>24</v>
      </c>
      <c r="F111" s="4" t="s">
        <v>130</v>
      </c>
      <c r="G111" s="32">
        <v>44424</v>
      </c>
      <c r="H111" s="28">
        <v>0</v>
      </c>
      <c r="I111" s="56">
        <v>44433</v>
      </c>
      <c r="J111" s="14">
        <v>2146.46</v>
      </c>
      <c r="K111" s="64" t="s">
        <v>48</v>
      </c>
      <c r="L111" s="61"/>
    </row>
    <row r="112" spans="1:12" x14ac:dyDescent="0.25">
      <c r="A112" s="17" t="s">
        <v>29</v>
      </c>
      <c r="B112" s="21">
        <v>287478.13</v>
      </c>
      <c r="C112" s="3" t="s">
        <v>87</v>
      </c>
      <c r="D112" s="30" t="s">
        <v>29</v>
      </c>
      <c r="E112" s="23" t="s">
        <v>24</v>
      </c>
      <c r="F112" s="4" t="s">
        <v>131</v>
      </c>
      <c r="G112" s="32">
        <v>44425</v>
      </c>
      <c r="H112" s="28">
        <v>0</v>
      </c>
      <c r="I112" s="56">
        <v>44433</v>
      </c>
      <c r="J112" s="14">
        <v>895.51</v>
      </c>
      <c r="K112" s="64" t="s">
        <v>48</v>
      </c>
      <c r="L112" s="61"/>
    </row>
    <row r="113" spans="1:12" x14ac:dyDescent="0.25">
      <c r="A113" s="17" t="s">
        <v>29</v>
      </c>
      <c r="B113" s="21">
        <v>287478.13</v>
      </c>
      <c r="C113" s="3" t="s">
        <v>34</v>
      </c>
      <c r="D113" s="30" t="s">
        <v>29</v>
      </c>
      <c r="E113" s="23" t="s">
        <v>24</v>
      </c>
      <c r="F113" s="4" t="s">
        <v>132</v>
      </c>
      <c r="G113" s="32">
        <v>44424</v>
      </c>
      <c r="H113" s="28">
        <v>0</v>
      </c>
      <c r="I113" s="56">
        <v>44433</v>
      </c>
      <c r="J113" s="14">
        <v>831.1</v>
      </c>
      <c r="K113" s="64" t="s">
        <v>48</v>
      </c>
      <c r="L113" s="61"/>
    </row>
    <row r="114" spans="1:12" x14ac:dyDescent="0.25">
      <c r="A114" s="17" t="s">
        <v>29</v>
      </c>
      <c r="B114" s="21">
        <v>287478.13</v>
      </c>
      <c r="C114" s="3" t="s">
        <v>89</v>
      </c>
      <c r="D114" s="30" t="s">
        <v>29</v>
      </c>
      <c r="E114" s="23" t="s">
        <v>24</v>
      </c>
      <c r="F114" s="4" t="s">
        <v>133</v>
      </c>
      <c r="G114" s="32">
        <v>44425</v>
      </c>
      <c r="H114" s="28">
        <v>0</v>
      </c>
      <c r="I114" s="56">
        <v>44433</v>
      </c>
      <c r="J114" s="14">
        <v>5574.09</v>
      </c>
      <c r="K114" s="64" t="s">
        <v>48</v>
      </c>
      <c r="L114" s="61"/>
    </row>
    <row r="115" spans="1:12" x14ac:dyDescent="0.25">
      <c r="A115" s="17" t="s">
        <v>29</v>
      </c>
      <c r="B115" s="21">
        <v>287478.13</v>
      </c>
      <c r="C115" s="3" t="s">
        <v>92</v>
      </c>
      <c r="D115" s="30" t="s">
        <v>29</v>
      </c>
      <c r="E115" s="23" t="s">
        <v>24</v>
      </c>
      <c r="F115" s="4" t="s">
        <v>134</v>
      </c>
      <c r="G115" s="32">
        <v>44427</v>
      </c>
      <c r="H115" s="28">
        <v>0</v>
      </c>
      <c r="I115" s="56">
        <v>44433</v>
      </c>
      <c r="J115" s="14">
        <v>1745.89</v>
      </c>
      <c r="K115" s="64" t="s">
        <v>48</v>
      </c>
      <c r="L115" s="61"/>
    </row>
    <row r="116" spans="1:12" x14ac:dyDescent="0.25">
      <c r="A116" s="17" t="s">
        <v>29</v>
      </c>
      <c r="B116" s="21">
        <v>287478.13</v>
      </c>
      <c r="C116" s="3" t="s">
        <v>136</v>
      </c>
      <c r="D116" s="30" t="s">
        <v>29</v>
      </c>
      <c r="E116" s="23" t="s">
        <v>24</v>
      </c>
      <c r="F116" s="4" t="s">
        <v>135</v>
      </c>
      <c r="G116" s="32">
        <v>44424</v>
      </c>
      <c r="H116" s="28">
        <v>0</v>
      </c>
      <c r="I116" s="56">
        <v>44433</v>
      </c>
      <c r="J116" s="14">
        <v>3317.6</v>
      </c>
      <c r="K116" s="64" t="s">
        <v>48</v>
      </c>
      <c r="L116" s="61"/>
    </row>
    <row r="117" spans="1:12" x14ac:dyDescent="0.25">
      <c r="A117" s="17" t="s">
        <v>29</v>
      </c>
      <c r="B117" s="21">
        <v>287478.13</v>
      </c>
      <c r="C117" s="3" t="s">
        <v>137</v>
      </c>
      <c r="D117" s="30" t="s">
        <v>29</v>
      </c>
      <c r="E117" s="23" t="s">
        <v>24</v>
      </c>
      <c r="F117" s="4" t="s">
        <v>138</v>
      </c>
      <c r="G117" s="32">
        <v>44425</v>
      </c>
      <c r="H117" s="28">
        <v>0</v>
      </c>
      <c r="I117" s="56">
        <v>44433</v>
      </c>
      <c r="J117" s="14">
        <v>1600</v>
      </c>
      <c r="K117" s="64" t="s">
        <v>48</v>
      </c>
      <c r="L117" s="61"/>
    </row>
    <row r="118" spans="1:12" x14ac:dyDescent="0.25">
      <c r="A118" s="30" t="s">
        <v>45</v>
      </c>
      <c r="B118" s="9">
        <v>0</v>
      </c>
      <c r="C118" s="3" t="s">
        <v>44</v>
      </c>
      <c r="D118" s="30" t="s">
        <v>99</v>
      </c>
      <c r="E118" s="23" t="s">
        <v>43</v>
      </c>
      <c r="F118" s="4" t="s">
        <v>27</v>
      </c>
      <c r="G118" s="32">
        <v>44433</v>
      </c>
      <c r="H118" s="28">
        <v>0</v>
      </c>
      <c r="I118" s="56">
        <v>44433</v>
      </c>
      <c r="J118" s="14">
        <f>10.45*12</f>
        <v>125.39999999999999</v>
      </c>
      <c r="K118" s="64" t="s">
        <v>55</v>
      </c>
      <c r="L118" s="61"/>
    </row>
    <row r="119" spans="1:12" x14ac:dyDescent="0.25">
      <c r="A119" s="17" t="s">
        <v>38</v>
      </c>
      <c r="B119" s="9">
        <v>78871.460000000006</v>
      </c>
      <c r="C119" s="15" t="s">
        <v>41</v>
      </c>
      <c r="D119" s="30" t="s">
        <v>39</v>
      </c>
      <c r="E119" s="10" t="s">
        <v>26</v>
      </c>
      <c r="F119" s="4" t="s">
        <v>27</v>
      </c>
      <c r="G119" s="32">
        <v>44439</v>
      </c>
      <c r="H119" s="28">
        <v>0</v>
      </c>
      <c r="I119" s="56">
        <v>44439</v>
      </c>
      <c r="J119" s="14">
        <v>78874.62</v>
      </c>
      <c r="K119" s="64" t="s">
        <v>52</v>
      </c>
      <c r="L119" s="61"/>
    </row>
    <row r="120" spans="1:12" x14ac:dyDescent="0.25">
      <c r="A120" s="17" t="s">
        <v>38</v>
      </c>
      <c r="B120" s="9">
        <v>78871.460000000006</v>
      </c>
      <c r="C120" s="15" t="s">
        <v>41</v>
      </c>
      <c r="D120" s="30" t="s">
        <v>39</v>
      </c>
      <c r="E120" s="10" t="s">
        <v>26</v>
      </c>
      <c r="F120" s="4" t="s">
        <v>27</v>
      </c>
      <c r="G120" s="32">
        <v>44439</v>
      </c>
      <c r="H120" s="28">
        <v>0</v>
      </c>
      <c r="I120" s="56">
        <v>44439</v>
      </c>
      <c r="J120" s="14">
        <v>2616.0300000000002</v>
      </c>
      <c r="K120" s="64" t="s">
        <v>50</v>
      </c>
      <c r="L120" s="61"/>
    </row>
    <row r="121" spans="1:12" x14ac:dyDescent="0.25">
      <c r="A121" s="30" t="s">
        <v>45</v>
      </c>
      <c r="B121" s="9">
        <v>0</v>
      </c>
      <c r="C121" s="3" t="s">
        <v>44</v>
      </c>
      <c r="D121" s="30" t="s">
        <v>99</v>
      </c>
      <c r="E121" s="23" t="s">
        <v>43</v>
      </c>
      <c r="F121" s="4" t="s">
        <v>27</v>
      </c>
      <c r="G121" s="32">
        <v>44439</v>
      </c>
      <c r="H121" s="28">
        <v>0</v>
      </c>
      <c r="I121" s="56">
        <v>44439</v>
      </c>
      <c r="J121" s="14">
        <v>10</v>
      </c>
      <c r="K121" s="64" t="s">
        <v>55</v>
      </c>
      <c r="L121" s="61"/>
    </row>
    <row r="122" spans="1:12" x14ac:dyDescent="0.25">
      <c r="A122" s="17" t="s">
        <v>29</v>
      </c>
      <c r="B122" s="21">
        <v>287478.13</v>
      </c>
      <c r="C122" s="3" t="s">
        <v>59</v>
      </c>
      <c r="D122" s="30" t="s">
        <v>29</v>
      </c>
      <c r="E122" s="23" t="s">
        <v>24</v>
      </c>
      <c r="F122" s="4" t="s">
        <v>139</v>
      </c>
      <c r="G122" s="32">
        <v>44438</v>
      </c>
      <c r="H122" s="28">
        <v>0</v>
      </c>
      <c r="I122" s="56">
        <v>44445</v>
      </c>
      <c r="J122" s="14">
        <v>1167.9000000000001</v>
      </c>
      <c r="K122" s="64" t="s">
        <v>48</v>
      </c>
      <c r="L122" s="61"/>
    </row>
    <row r="123" spans="1:12" x14ac:dyDescent="0.25">
      <c r="A123" s="17" t="s">
        <v>29</v>
      </c>
      <c r="B123" s="21">
        <v>287478.13</v>
      </c>
      <c r="C123" s="3" t="s">
        <v>68</v>
      </c>
      <c r="D123" s="30" t="s">
        <v>29</v>
      </c>
      <c r="E123" s="23" t="s">
        <v>24</v>
      </c>
      <c r="F123" s="4" t="s">
        <v>140</v>
      </c>
      <c r="G123" s="32">
        <v>44433</v>
      </c>
      <c r="H123" s="28">
        <v>0</v>
      </c>
      <c r="I123" s="56">
        <v>44445</v>
      </c>
      <c r="J123" s="14">
        <v>228.98</v>
      </c>
      <c r="K123" s="64" t="s">
        <v>48</v>
      </c>
      <c r="L123" s="61"/>
    </row>
    <row r="124" spans="1:12" x14ac:dyDescent="0.25">
      <c r="A124" s="17" t="s">
        <v>29</v>
      </c>
      <c r="B124" s="21">
        <v>287478.13</v>
      </c>
      <c r="C124" s="3" t="s">
        <v>75</v>
      </c>
      <c r="D124" s="30" t="s">
        <v>29</v>
      </c>
      <c r="E124" s="23" t="s">
        <v>24</v>
      </c>
      <c r="F124" s="4" t="s">
        <v>141</v>
      </c>
      <c r="G124" s="32">
        <v>44435</v>
      </c>
      <c r="H124" s="28">
        <v>0</v>
      </c>
      <c r="I124" s="56">
        <v>44445</v>
      </c>
      <c r="J124" s="14">
        <v>2940.47</v>
      </c>
      <c r="K124" s="64" t="s">
        <v>142</v>
      </c>
      <c r="L124" s="61"/>
    </row>
    <row r="125" spans="1:12" x14ac:dyDescent="0.25">
      <c r="A125" s="17" t="s">
        <v>29</v>
      </c>
      <c r="B125" s="21">
        <v>287478.13</v>
      </c>
      <c r="C125" s="23" t="s">
        <v>32</v>
      </c>
      <c r="D125" s="17" t="s">
        <v>29</v>
      </c>
      <c r="E125" s="16" t="s">
        <v>24</v>
      </c>
      <c r="F125" s="55">
        <v>423</v>
      </c>
      <c r="G125" s="32">
        <v>44435</v>
      </c>
      <c r="H125" s="18">
        <v>0</v>
      </c>
      <c r="I125" s="29">
        <v>44445</v>
      </c>
      <c r="J125" s="14">
        <v>533.12</v>
      </c>
      <c r="K125" s="64" t="s">
        <v>142</v>
      </c>
      <c r="L125" s="61"/>
    </row>
    <row r="126" spans="1:12" x14ac:dyDescent="0.25">
      <c r="A126" s="17" t="s">
        <v>29</v>
      </c>
      <c r="B126" s="21">
        <v>287478.13</v>
      </c>
      <c r="C126" s="23" t="s">
        <v>94</v>
      </c>
      <c r="D126" s="17" t="s">
        <v>29</v>
      </c>
      <c r="E126" s="16" t="s">
        <v>24</v>
      </c>
      <c r="F126" s="55">
        <v>826</v>
      </c>
      <c r="G126" s="32">
        <v>44434</v>
      </c>
      <c r="H126" s="18">
        <v>0</v>
      </c>
      <c r="I126" s="29">
        <v>44445</v>
      </c>
      <c r="J126" s="76">
        <v>186.28</v>
      </c>
      <c r="K126" s="64" t="s">
        <v>48</v>
      </c>
      <c r="L126" s="61"/>
    </row>
    <row r="127" spans="1:12" x14ac:dyDescent="0.25">
      <c r="A127" s="17" t="s">
        <v>29</v>
      </c>
      <c r="B127" s="21">
        <v>287478.13</v>
      </c>
      <c r="C127" s="23" t="s">
        <v>61</v>
      </c>
      <c r="D127" s="30" t="s">
        <v>29</v>
      </c>
      <c r="E127" s="23" t="s">
        <v>24</v>
      </c>
      <c r="F127" s="6">
        <v>317</v>
      </c>
      <c r="G127" s="5">
        <v>44427</v>
      </c>
      <c r="H127" s="18">
        <v>0</v>
      </c>
      <c r="I127" s="29">
        <v>44449</v>
      </c>
      <c r="J127" s="14">
        <v>1251.9000000000001</v>
      </c>
      <c r="K127" s="64" t="s">
        <v>48</v>
      </c>
      <c r="L127" s="61"/>
    </row>
    <row r="128" spans="1:12" x14ac:dyDescent="0.25">
      <c r="A128" s="17" t="s">
        <v>29</v>
      </c>
      <c r="B128" s="21">
        <v>287478.13</v>
      </c>
      <c r="C128" s="23" t="s">
        <v>90</v>
      </c>
      <c r="D128" s="30" t="s">
        <v>29</v>
      </c>
      <c r="E128" s="23" t="s">
        <v>24</v>
      </c>
      <c r="F128" s="6">
        <v>5585</v>
      </c>
      <c r="G128" s="5">
        <v>44431</v>
      </c>
      <c r="H128" s="18">
        <v>0</v>
      </c>
      <c r="I128" s="29">
        <v>44449</v>
      </c>
      <c r="J128" s="14">
        <v>3360.19</v>
      </c>
      <c r="K128" s="64" t="s">
        <v>48</v>
      </c>
      <c r="L128" s="61"/>
    </row>
    <row r="129" spans="1:11" x14ac:dyDescent="0.25">
      <c r="A129" s="79"/>
      <c r="B129" s="79"/>
      <c r="C129" s="79"/>
      <c r="D129" s="79"/>
      <c r="E129" s="79"/>
      <c r="F129" s="79"/>
      <c r="G129" s="79"/>
      <c r="H129" s="79"/>
      <c r="I129" s="58" t="s">
        <v>46</v>
      </c>
      <c r="J129" s="26">
        <f>SUM(J35:J128)</f>
        <v>517684.85000000009</v>
      </c>
      <c r="K129" s="65"/>
    </row>
    <row r="130" spans="1:11" x14ac:dyDescent="0.25">
      <c r="A130" s="58"/>
      <c r="B130" s="58"/>
      <c r="C130" s="58"/>
      <c r="D130" s="58"/>
      <c r="E130" s="58"/>
      <c r="F130" s="58"/>
      <c r="G130" s="58"/>
      <c r="H130" s="58"/>
      <c r="I130" s="58" t="s">
        <v>147</v>
      </c>
      <c r="J130" s="92">
        <f>D29-J129</f>
        <v>449913.67999999993</v>
      </c>
      <c r="K130" s="91"/>
    </row>
    <row r="131" spans="1:11" x14ac:dyDescent="0.25">
      <c r="J131" s="46"/>
      <c r="K131" s="46"/>
    </row>
    <row r="132" spans="1:11" x14ac:dyDescent="0.25">
      <c r="D132" s="88"/>
    </row>
    <row r="133" spans="1:11" x14ac:dyDescent="0.25">
      <c r="D133" s="88"/>
      <c r="G133" s="59" t="s">
        <v>1</v>
      </c>
      <c r="H133" s="60"/>
      <c r="I133" s="60" t="s">
        <v>28</v>
      </c>
    </row>
    <row r="134" spans="1:11" x14ac:dyDescent="0.25">
      <c r="D134" s="88"/>
      <c r="G134" s="59" t="s">
        <v>2</v>
      </c>
      <c r="H134" s="60"/>
      <c r="I134" s="60" t="s">
        <v>3</v>
      </c>
    </row>
    <row r="135" spans="1:11" x14ac:dyDescent="0.25">
      <c r="D135" s="88"/>
      <c r="G135" s="59" t="s">
        <v>164</v>
      </c>
      <c r="H135" s="60"/>
      <c r="I135" s="60"/>
    </row>
    <row r="136" spans="1:11" x14ac:dyDescent="0.25">
      <c r="D136" s="88"/>
    </row>
    <row r="137" spans="1:11" x14ac:dyDescent="0.25">
      <c r="D137" s="89"/>
    </row>
    <row r="138" spans="1:11" x14ac:dyDescent="0.25">
      <c r="D138" s="89"/>
    </row>
    <row r="139" spans="1:11" x14ac:dyDescent="0.25">
      <c r="D139" s="89"/>
    </row>
    <row r="140" spans="1:11" x14ac:dyDescent="0.25">
      <c r="D140" s="88"/>
    </row>
    <row r="141" spans="1:11" x14ac:dyDescent="0.25">
      <c r="D141" s="88"/>
    </row>
    <row r="142" spans="1:11" x14ac:dyDescent="0.25">
      <c r="D142" s="88"/>
    </row>
    <row r="143" spans="1:11" x14ac:dyDescent="0.25">
      <c r="D143" s="88"/>
    </row>
    <row r="144" spans="1:11" x14ac:dyDescent="0.25">
      <c r="D144" s="88"/>
    </row>
    <row r="145" spans="4:4" x14ac:dyDescent="0.25">
      <c r="D145" s="90"/>
    </row>
  </sheetData>
  <autoFilter ref="C17:C160" xr:uid="{00000000-0009-0000-0000-000000000000}"/>
  <mergeCells count="37">
    <mergeCell ref="B12:G12"/>
    <mergeCell ref="B13:G13"/>
    <mergeCell ref="A14:J14"/>
    <mergeCell ref="A6:K6"/>
    <mergeCell ref="A7:K7"/>
    <mergeCell ref="A8:K8"/>
    <mergeCell ref="A9:K9"/>
    <mergeCell ref="A10:K11"/>
    <mergeCell ref="A1:K1"/>
    <mergeCell ref="A2:K2"/>
    <mergeCell ref="A3:K3"/>
    <mergeCell ref="A4:K4"/>
    <mergeCell ref="A5:K5"/>
    <mergeCell ref="B23:C23"/>
    <mergeCell ref="B24:C24"/>
    <mergeCell ref="B25:C25"/>
    <mergeCell ref="B26:C26"/>
    <mergeCell ref="E26:F26"/>
    <mergeCell ref="E25:F25"/>
    <mergeCell ref="B22:C22"/>
    <mergeCell ref="A17:D17"/>
    <mergeCell ref="A18:B19"/>
    <mergeCell ref="C18:C19"/>
    <mergeCell ref="D18:D19"/>
    <mergeCell ref="A21:D21"/>
    <mergeCell ref="A32:A34"/>
    <mergeCell ref="B32:B34"/>
    <mergeCell ref="C32:J32"/>
    <mergeCell ref="C33:C34"/>
    <mergeCell ref="D33:D34"/>
    <mergeCell ref="E33:G33"/>
    <mergeCell ref="H33:J33"/>
    <mergeCell ref="B28:C28"/>
    <mergeCell ref="E28:F28"/>
    <mergeCell ref="B29:C29"/>
    <mergeCell ref="B27:C27"/>
    <mergeCell ref="A31:J31"/>
  </mergeCells>
  <pageMargins left="0.25" right="0.25" top="0.75" bottom="0.75" header="0.3" footer="0.3"/>
  <pageSetup paperSize="9" scale="7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Financeira Julho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2021-09-16T15:15:33Z</cp:lastPrinted>
  <dcterms:created xsi:type="dcterms:W3CDTF">2020-08-04T13:26:28Z</dcterms:created>
  <dcterms:modified xsi:type="dcterms:W3CDTF">2021-09-19T20:00:48Z</dcterms:modified>
</cp:coreProperties>
</file>